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680" yWindow="-120" windowWidth="20730" windowHeight="11760"/>
  </bookViews>
  <sheets>
    <sheet name="PACC 2025 " sheetId="1" r:id="rId1"/>
  </sheets>
  <definedNames>
    <definedName name="_xlnm.Print_Titles" localSheetId="0">'PACC 2025 '!$10:$10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O162" i="1"/>
  <c r="J98" i="1"/>
  <c r="J100" i="1"/>
  <c r="J101" i="1"/>
  <c r="J102" i="1"/>
  <c r="H103" i="1" l="1"/>
  <c r="J103" i="1" s="1"/>
  <c r="H65" i="1" l="1"/>
  <c r="J65" i="1" s="1"/>
  <c r="H51" i="1"/>
  <c r="J51" i="1" s="1"/>
  <c r="H52" i="1"/>
  <c r="J52" i="1" s="1"/>
  <c r="H53" i="1"/>
  <c r="J53" i="1" s="1"/>
  <c r="H54" i="1"/>
  <c r="J54" i="1" s="1"/>
  <c r="H55" i="1"/>
  <c r="J55" i="1" s="1"/>
  <c r="H155" i="1"/>
  <c r="J155" i="1" s="1"/>
  <c r="H154" i="1"/>
  <c r="J154" i="1" s="1"/>
  <c r="K155" i="1" s="1"/>
  <c r="H160" i="1"/>
  <c r="J160" i="1" s="1"/>
  <c r="H159" i="1"/>
  <c r="J159" i="1" s="1"/>
  <c r="H158" i="1"/>
  <c r="J158" i="1" s="1"/>
  <c r="H157" i="1"/>
  <c r="J157" i="1" s="1"/>
  <c r="H156" i="1"/>
  <c r="J156" i="1" s="1"/>
  <c r="H142" i="1"/>
  <c r="J142" i="1" s="1"/>
  <c r="H107" i="1"/>
  <c r="J107" i="1" s="1"/>
  <c r="H121" i="1"/>
  <c r="J121" i="1" s="1"/>
  <c r="H109" i="1"/>
  <c r="J109" i="1" s="1"/>
  <c r="H80" i="1"/>
  <c r="J80" i="1" s="1"/>
  <c r="H63" i="1"/>
  <c r="J63" i="1" s="1"/>
  <c r="H64" i="1"/>
  <c r="J64" i="1" s="1"/>
  <c r="H42" i="1"/>
  <c r="J42" i="1" s="1"/>
  <c r="H41" i="1"/>
  <c r="J41" i="1" s="1"/>
  <c r="K42" i="1" s="1"/>
  <c r="H15" i="1"/>
  <c r="J15" i="1" s="1"/>
  <c r="H108" i="1"/>
  <c r="J108" i="1" s="1"/>
  <c r="H104" i="1"/>
  <c r="J104" i="1" s="1"/>
  <c r="H56" i="1"/>
  <c r="J56" i="1" s="1"/>
  <c r="H57" i="1"/>
  <c r="J57" i="1" s="1"/>
  <c r="H58" i="1"/>
  <c r="J58" i="1" s="1"/>
  <c r="H47" i="1"/>
  <c r="J47" i="1" s="1"/>
  <c r="H99" i="1"/>
  <c r="J99" i="1" s="1"/>
  <c r="H149" i="1"/>
  <c r="J149" i="1" s="1"/>
  <c r="H50" i="1"/>
  <c r="J50" i="1" s="1"/>
  <c r="H61" i="1"/>
  <c r="J61" i="1" s="1"/>
  <c r="H59" i="1"/>
  <c r="J59" i="1" s="1"/>
  <c r="H40" i="1" l="1"/>
  <c r="J40" i="1" s="1"/>
  <c r="K40" i="1" s="1"/>
  <c r="H44" i="1" l="1"/>
  <c r="J44" i="1" s="1"/>
  <c r="H105" i="1" l="1"/>
  <c r="J105" i="1" s="1"/>
  <c r="H135" i="1" l="1"/>
  <c r="J135" i="1" s="1"/>
  <c r="K135" i="1" s="1"/>
  <c r="H140" i="1"/>
  <c r="J140" i="1" s="1"/>
  <c r="H25" i="1" l="1"/>
  <c r="J25" i="1" s="1"/>
  <c r="H93" i="1"/>
  <c r="J93" i="1" s="1"/>
  <c r="H74" i="1"/>
  <c r="J74" i="1" s="1"/>
  <c r="H62" i="1"/>
  <c r="J62" i="1" s="1"/>
  <c r="H73" i="1"/>
  <c r="J73" i="1" s="1"/>
  <c r="H78" i="1"/>
  <c r="J78" i="1" s="1"/>
  <c r="H67" i="1"/>
  <c r="J67" i="1" s="1"/>
  <c r="H83" i="1"/>
  <c r="J83" i="1" s="1"/>
  <c r="H84" i="1"/>
  <c r="J84" i="1" s="1"/>
  <c r="H87" i="1"/>
  <c r="J87" i="1" s="1"/>
  <c r="H86" i="1"/>
  <c r="J86" i="1" s="1"/>
  <c r="H85" i="1"/>
  <c r="J85" i="1" s="1"/>
  <c r="H71" i="1"/>
  <c r="J71" i="1" s="1"/>
  <c r="H72" i="1"/>
  <c r="H22" i="1"/>
  <c r="H24" i="1"/>
  <c r="H23" i="1"/>
  <c r="H96" i="1"/>
  <c r="J96" i="1" s="1"/>
  <c r="H89" i="1"/>
  <c r="J89" i="1" s="1"/>
  <c r="H94" i="1"/>
  <c r="J94" i="1" s="1"/>
  <c r="H95" i="1"/>
  <c r="J95" i="1" s="1"/>
  <c r="H82" i="1"/>
  <c r="J82" i="1" s="1"/>
  <c r="H88" i="1"/>
  <c r="J88" i="1" s="1"/>
  <c r="H33" i="1"/>
  <c r="J33" i="1" s="1"/>
  <c r="H81" i="1"/>
  <c r="J81" i="1" s="1"/>
  <c r="H79" i="1"/>
  <c r="J79" i="1" s="1"/>
  <c r="H60" i="1"/>
  <c r="J60" i="1" s="1"/>
  <c r="H76" i="1"/>
  <c r="J76" i="1" s="1"/>
  <c r="H77" i="1"/>
  <c r="J77" i="1" s="1"/>
  <c r="H43" i="1"/>
  <c r="J43" i="1" s="1"/>
  <c r="H66" i="1"/>
  <c r="J66" i="1" s="1"/>
  <c r="H97" i="1"/>
  <c r="J97" i="1" s="1"/>
  <c r="H68" i="1"/>
  <c r="H75" i="1"/>
  <c r="J75" i="1" s="1"/>
  <c r="H49" i="1"/>
  <c r="J49" i="1" s="1"/>
  <c r="H92" i="1"/>
  <c r="J92" i="1" s="1"/>
  <c r="H91" i="1"/>
  <c r="J91" i="1" s="1"/>
  <c r="H90" i="1"/>
  <c r="J90" i="1" s="1"/>
  <c r="H45" i="1"/>
  <c r="J45" i="1" s="1"/>
  <c r="H27" i="1"/>
  <c r="J27" i="1" s="1"/>
  <c r="H28" i="1"/>
  <c r="J28" i="1" s="1"/>
  <c r="H70" i="1"/>
  <c r="J70" i="1" s="1"/>
  <c r="H69" i="1"/>
  <c r="J69" i="1" s="1"/>
  <c r="H26" i="1"/>
  <c r="J26" i="1" s="1"/>
  <c r="H14" i="1"/>
  <c r="J14" i="1" s="1"/>
  <c r="H17" i="1"/>
  <c r="J17" i="1" s="1"/>
  <c r="H16" i="1"/>
  <c r="J16" i="1" s="1"/>
  <c r="H46" i="1"/>
  <c r="J46" i="1" s="1"/>
  <c r="H48" i="1"/>
  <c r="J48" i="1" s="1"/>
  <c r="H18" i="1"/>
  <c r="J18" i="1" s="1"/>
  <c r="H19" i="1"/>
  <c r="J19" i="1" s="1"/>
  <c r="H20" i="1"/>
  <c r="J20" i="1" s="1"/>
  <c r="H21" i="1"/>
  <c r="J21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8" i="1"/>
  <c r="J138" i="1" s="1"/>
  <c r="H139" i="1"/>
  <c r="J139" i="1" s="1"/>
  <c r="H137" i="1"/>
  <c r="J137" i="1" s="1"/>
  <c r="K137" i="1" s="1"/>
  <c r="H136" i="1"/>
  <c r="J136" i="1" s="1"/>
  <c r="K136" i="1" s="1"/>
  <c r="H141" i="1"/>
  <c r="J141" i="1" s="1"/>
  <c r="H133" i="1"/>
  <c r="J133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29" i="1"/>
  <c r="H31" i="1"/>
  <c r="J31" i="1" s="1"/>
  <c r="K31" i="1" s="1"/>
  <c r="H30" i="1"/>
  <c r="J30" i="1" s="1"/>
  <c r="K30" i="1" s="1"/>
  <c r="H32" i="1"/>
  <c r="J32" i="1" s="1"/>
  <c r="K32" i="1" s="1"/>
  <c r="H106" i="1"/>
  <c r="J106" i="1" s="1"/>
  <c r="H35" i="1"/>
  <c r="J35" i="1" s="1"/>
  <c r="K35" i="1" s="1"/>
  <c r="H150" i="1"/>
  <c r="J150" i="1" s="1"/>
  <c r="H151" i="1"/>
  <c r="J151" i="1" s="1"/>
  <c r="H161" i="1"/>
  <c r="J161" i="1" s="1"/>
  <c r="K161" i="1" s="1"/>
  <c r="H11" i="1"/>
  <c r="J11" i="1" s="1"/>
  <c r="H153" i="1"/>
  <c r="J153" i="1" s="1"/>
  <c r="K153" i="1" s="1"/>
  <c r="H12" i="1"/>
  <c r="J12" i="1" s="1"/>
  <c r="H134" i="1"/>
  <c r="J134" i="1" s="1"/>
  <c r="H36" i="1"/>
  <c r="J36" i="1" s="1"/>
  <c r="H37" i="1"/>
  <c r="J37" i="1" s="1"/>
  <c r="H38" i="1"/>
  <c r="J38" i="1" s="1"/>
  <c r="H39" i="1"/>
  <c r="J39" i="1" s="1"/>
  <c r="H34" i="1"/>
  <c r="J34" i="1" s="1"/>
  <c r="H152" i="1"/>
  <c r="J152" i="1" s="1"/>
  <c r="K152" i="1" s="1"/>
  <c r="H13" i="1"/>
  <c r="J13" i="1" s="1"/>
  <c r="K28" i="1" l="1"/>
  <c r="K151" i="1"/>
  <c r="K148" i="1"/>
  <c r="K141" i="1"/>
  <c r="K134" i="1"/>
  <c r="K132" i="1"/>
  <c r="K106" i="1"/>
  <c r="K39" i="1"/>
  <c r="K34" i="1"/>
  <c r="K12" i="1"/>
  <c r="K162" i="1" s="1"/>
  <c r="J162" i="1"/>
</calcChain>
</file>

<file path=xl/sharedStrings.xml><?xml version="1.0" encoding="utf-8"?>
<sst xmlns="http://schemas.openxmlformats.org/spreadsheetml/2006/main" count="885" uniqueCount="547">
  <si>
    <t>SNCC.F.053</t>
  </si>
  <si>
    <t>Fecha de Revisión</t>
  </si>
  <si>
    <t>Fecha de Aprobación</t>
  </si>
  <si>
    <t>Versión</t>
  </si>
  <si>
    <t>No. de Páginas</t>
  </si>
  <si>
    <t xml:space="preserve">NOMBRE DE LA ENTIDAD: GOBERNACIÓN PROVINCIAL LA VEGA </t>
  </si>
  <si>
    <t>PLAN ANUAL DE COMPRAS Y CONTRATACIONES AÑO 2025</t>
  </si>
  <si>
    <t>FECHA DE NECESIDAD</t>
  </si>
  <si>
    <t xml:space="preserve">CÓDIGO DEL CATÁLOGO DE BIENES Y SERVICIOS (CBS) </t>
  </si>
  <si>
    <t>DESCRIPCIÓN DE LA COMPRA O CONTRATACIÓN</t>
  </si>
  <si>
    <t>UNIDAD DE MEDIDA</t>
  </si>
  <si>
    <t>PRIMER TRIMESTRE</t>
  </si>
  <si>
    <t>SEGUNDO TRIMESTRE</t>
  </si>
  <si>
    <t>TERCER TRIMESTRE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</si>
  <si>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</si>
  <si>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</si>
  <si>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</si>
  <si>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</si>
  <si>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</si>
  <si>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 xml:space="preserve"> PROCEDIMIENTO DE SELECCIÓN </t>
  </si>
  <si>
    <t>FUENTE DE FINANCIAMIENTO</t>
  </si>
  <si>
    <t>VALOR ADQUIRIDO</t>
  </si>
  <si>
    <t>OBSERVACIÓN</t>
  </si>
  <si>
    <t>1016 - Productos de floricultura y silvicultura</t>
  </si>
  <si>
    <t>Flores Naturales para Adornar Salón de Evento</t>
  </si>
  <si>
    <t xml:space="preserve">Unidad </t>
  </si>
  <si>
    <t xml:space="preserve">1010 - Animales vivos </t>
  </si>
  <si>
    <t>LICITACIÓN PÚBLICA INTERNACIONAL</t>
  </si>
  <si>
    <t>Ofrendas Florales Patrias</t>
  </si>
  <si>
    <t>COMPRA DIRECTA</t>
  </si>
  <si>
    <t>15.00.00.0013.0100</t>
  </si>
  <si>
    <t>1011 - Productos de casa para el animal doméstico</t>
  </si>
  <si>
    <t>LICITACIÓN PÚBLICA NACIONAL</t>
  </si>
  <si>
    <t>1411 - Productos de papel</t>
  </si>
  <si>
    <t>Papel Bond 8 ½ x 11´´ Blanco</t>
  </si>
  <si>
    <t>Resma</t>
  </si>
  <si>
    <t>1012 - Pienso para animales</t>
  </si>
  <si>
    <t>LICITACIÓN RESTRINGIDA</t>
  </si>
  <si>
    <t>Libro Record</t>
  </si>
  <si>
    <t>1013 - Recipientes y hábitat para animales</t>
  </si>
  <si>
    <t>SORTEO DE OBRAS</t>
  </si>
  <si>
    <t>Rollos para Sumadora</t>
  </si>
  <si>
    <t>1014 - Artículos de talabartería y arreos</t>
  </si>
  <si>
    <t>COMPARACIÓN DE PRECIOS</t>
  </si>
  <si>
    <t>Libreta de Rayas Pequeña</t>
  </si>
  <si>
    <t>1015 - Semillas, bulbos, plántulas y esquejes</t>
  </si>
  <si>
    <t>COMPRA MENOR</t>
  </si>
  <si>
    <t>Libreta de Rayas Grande 8.5 x 11</t>
  </si>
  <si>
    <t>Folder Satinado Tipo Carpeta 8 ½ x 11</t>
  </si>
  <si>
    <t xml:space="preserve">Caja </t>
  </si>
  <si>
    <t>1017 - Abonos, nutrientes para plantas y herbicidas</t>
  </si>
  <si>
    <t>Papel Higiénico 12/1</t>
  </si>
  <si>
    <t>Fardo</t>
  </si>
  <si>
    <t>Papel Toalla 6/1</t>
  </si>
  <si>
    <t>Servilleta Individual 500/1</t>
  </si>
  <si>
    <t>Paquete</t>
  </si>
  <si>
    <t>Post-It Banderita</t>
  </si>
  <si>
    <t xml:space="preserve">1019 - Productos para el control de plagas y malas hierbas </t>
  </si>
  <si>
    <t>Post-It 3x5</t>
  </si>
  <si>
    <t>1110 - Minerales, minerales metálicos y metales</t>
  </si>
  <si>
    <t>Post-It 3x3</t>
  </si>
  <si>
    <t>1111 - Tierra y piedra</t>
  </si>
  <si>
    <t>Papel Bond 8 ½ x 14´´ Blanco</t>
  </si>
  <si>
    <t>1112 - Productos no comestibles de planta y silvicultura</t>
  </si>
  <si>
    <t>Folder Manila 8 ½ x 11</t>
  </si>
  <si>
    <t>Folder de Color</t>
  </si>
  <si>
    <t>1113 - Productos animales no comestibles</t>
  </si>
  <si>
    <t>Folder Con División Verde</t>
  </si>
  <si>
    <t>1114 - Chatarra y materiales de desecho</t>
  </si>
  <si>
    <t>1510 - Combustibles</t>
  </si>
  <si>
    <t>Combustible asignado a la Gobernadora</t>
  </si>
  <si>
    <t>1115 - Fibra, hilos e hilados</t>
  </si>
  <si>
    <t>2517 - Componentes y sistemas de transporte</t>
  </si>
  <si>
    <t>Neumáticos</t>
  </si>
  <si>
    <t>1116 - Tejidos y materiales de cuero</t>
  </si>
  <si>
    <t>2611 - Transmisión de baterías, generadores y energía cinética</t>
  </si>
  <si>
    <t>Batería para Vehículo</t>
  </si>
  <si>
    <t>1117 - Aleaciones</t>
  </si>
  <si>
    <t>2612 - Alambres, cables o arneses</t>
  </si>
  <si>
    <t>Extensión Eléctrica 25 pies</t>
  </si>
  <si>
    <t>1118 - Óxido metálico</t>
  </si>
  <si>
    <t>3120 - Adhesivos y selladores</t>
  </si>
  <si>
    <t>Cinta de Empaque</t>
  </si>
  <si>
    <t>1119 - Desechos metálicos y chatarra</t>
  </si>
  <si>
    <t>Cintas Antideslizantes para Escalones</t>
  </si>
  <si>
    <t>Rollo</t>
  </si>
  <si>
    <t>1213 - Materiales explosivos</t>
  </si>
  <si>
    <t>3910 - Lámparas y bombillas y componentes para lámparas</t>
  </si>
  <si>
    <t>Bombillos LED</t>
  </si>
  <si>
    <t>1214 - Elementos y gases</t>
  </si>
  <si>
    <t>4016 - Filtrado y purificación industrial</t>
  </si>
  <si>
    <t>Filtro de Aire</t>
  </si>
  <si>
    <t>1216 - Aditivos</t>
  </si>
  <si>
    <t>Filtro de Aceite</t>
  </si>
  <si>
    <t>1218 - Ceras y aceites</t>
  </si>
  <si>
    <t>Filtro de Cabina</t>
  </si>
  <si>
    <t>1219 - Solventes</t>
  </si>
  <si>
    <t>Cambio de Aceite</t>
  </si>
  <si>
    <t>1235 - Compuestos y mezclas</t>
  </si>
  <si>
    <t>4217 - Productos para los servicios médicos de urgencias y campo</t>
  </si>
  <si>
    <t>Botiquín de Primeros Auxilios</t>
  </si>
  <si>
    <t>1310 - Caucho y elastómeros</t>
  </si>
  <si>
    <t>4410 - Maquinaria, suministros y accesorios de oficina</t>
  </si>
  <si>
    <t>Máquina Sumadora Sharp</t>
  </si>
  <si>
    <t>Cintas para Calculadoras</t>
  </si>
  <si>
    <t>4412 - Suministros de oficina</t>
  </si>
  <si>
    <t>Tijera</t>
  </si>
  <si>
    <t>Regla Plástica</t>
  </si>
  <si>
    <t>1311 - Resinas y colofonias y otros materiales derivados de resina</t>
  </si>
  <si>
    <t>Sobre Timbrado tipo Carta 100</t>
  </si>
  <si>
    <t>1410 - Materiales de papel</t>
  </si>
  <si>
    <t>Sobre Manila 9x12</t>
  </si>
  <si>
    <t>Agenda Año Calendario</t>
  </si>
  <si>
    <t>1412 - Papel para uso industrial</t>
  </si>
  <si>
    <t>Sobre Manila 10x13</t>
  </si>
  <si>
    <t>Separador Plástico para Carpeta</t>
  </si>
  <si>
    <t>1511 - Combustibles gaseosos y aditivos</t>
  </si>
  <si>
    <t>Computadora de Escritorio (Monitor y CPU)</t>
  </si>
  <si>
    <t>1512 - Lubricantes, aceites, grasas y anticorrosivos</t>
  </si>
  <si>
    <t>Teclado y Mouse</t>
  </si>
  <si>
    <t>Combo</t>
  </si>
  <si>
    <t>1513 - Combustible para reactores nucleares</t>
  </si>
  <si>
    <t>UPS para Computadora</t>
  </si>
  <si>
    <t>2010 - Maquinaria y equipo de minería y explotación de canteras</t>
  </si>
  <si>
    <t>Disco Duro para Computadora</t>
  </si>
  <si>
    <t>2011 - Equipo de perforación y explotación de pozos</t>
  </si>
  <si>
    <t>Escáner EPSON</t>
  </si>
  <si>
    <t>2012 - Equipo para perforación y exploración para petróleo</t>
  </si>
  <si>
    <t>Impresora</t>
  </si>
  <si>
    <t>2013 - Materiales para operaciones y perforación de petróleo y gas</t>
  </si>
  <si>
    <t>Chincheta</t>
  </si>
  <si>
    <t>2014 - Equipo de producción y operación de gas y petróleo</t>
  </si>
  <si>
    <t>Carpeta con Clip Pisa Papel</t>
  </si>
  <si>
    <t>Bandeja de Escritorio en Metal</t>
  </si>
  <si>
    <t>2110 - Maquinaria y equipo para agricultura, silvicultura y paisaje</t>
  </si>
  <si>
    <t>Memoria Tipo C 64 GB</t>
  </si>
  <si>
    <t>2111 - Equipo de pesca y acuicultura</t>
  </si>
  <si>
    <t>Saca Grapa Estándar</t>
  </si>
  <si>
    <t>2210 - Maquinaria y equipo pesado de construcción</t>
  </si>
  <si>
    <t>Sello Gomígrafo de la OAI</t>
  </si>
  <si>
    <t>2310 - Maquinaria para la transformación de materias primas</t>
  </si>
  <si>
    <t>Resaltador Azul, Verde y Amarillo</t>
  </si>
  <si>
    <t>2311 - Maquinaria para transformación de petróleo</t>
  </si>
  <si>
    <t>Etiquetas Autoadhesivas</t>
  </si>
  <si>
    <t>2312 - Maquinaria y accesorios de textiles y tejidos</t>
  </si>
  <si>
    <t>Papel de Notas autoadhesivas</t>
  </si>
  <si>
    <t>2313 - Maquinaria y equipos lapidarios</t>
  </si>
  <si>
    <t>Trituradora de Papel</t>
  </si>
  <si>
    <t>2314 - Maquinaria de reparación y accesorios para trabajar cuero</t>
  </si>
  <si>
    <t>Porta Lápiz</t>
  </si>
  <si>
    <t>2315 - Maquinaria, equipo y suministros de procesos industriales</t>
  </si>
  <si>
    <t>Porta Clip</t>
  </si>
  <si>
    <t>2316 - Máquinas, equipo y suministros para fundición</t>
  </si>
  <si>
    <t>Perforadora de Tres Hoyos</t>
  </si>
  <si>
    <t>2317 - Maquinaria, equipo y suministros para talleres</t>
  </si>
  <si>
    <t>Penda Flex 8 1/2x14</t>
  </si>
  <si>
    <t>2318 - Equipo industrial para alimentos y bebidas</t>
  </si>
  <si>
    <t>Penda Flex 8 1/2x11</t>
  </si>
  <si>
    <t>2319 - Mezcladores y sus partes y accesorios</t>
  </si>
  <si>
    <t>Pegamento Líquido</t>
  </si>
  <si>
    <t>2320 - Equipamiento par transferencia de masa</t>
  </si>
  <si>
    <t>Pegamento en Pasta Stick</t>
  </si>
  <si>
    <t>2321 - Maquinaria de fabricación electrónica, equipo y accesorios</t>
  </si>
  <si>
    <t>Marcador Permanente Negros y Azules</t>
  </si>
  <si>
    <t>2322 - Equipo y maquinaria de procesamiento de pollos</t>
  </si>
  <si>
    <t>Lápiz de Carbón</t>
  </si>
  <si>
    <t>2323 - Equipo y maquinaria de procesamiento de madera y aserrado</t>
  </si>
  <si>
    <t>Hoja Protectora</t>
  </si>
  <si>
    <t>2410 - Maquinaria y equipo para manejo de materiales</t>
  </si>
  <si>
    <t>Grapadora Estándar</t>
  </si>
  <si>
    <t>2411 - Recipientes y almacenamiento</t>
  </si>
  <si>
    <t>Grapa Estándar</t>
  </si>
  <si>
    <t>Goma de Borrar</t>
  </si>
  <si>
    <t>2412 - Materiales de envasado</t>
  </si>
  <si>
    <t>Dispensador de Cinta de Empaque</t>
  </si>
  <si>
    <t>2413 - Refrigeración industrial</t>
  </si>
  <si>
    <t>Dispensador de Clips</t>
  </si>
  <si>
    <t>2414 - Suministros de embalaje</t>
  </si>
  <si>
    <t>Dispensador de Cinta Adhesiva para Escritorio</t>
  </si>
  <si>
    <t>2510 - Vehículos de motor</t>
  </si>
  <si>
    <t>Corrector Líquido</t>
  </si>
  <si>
    <t>2511 - Transporte marítimo</t>
  </si>
  <si>
    <t>Clip Revestido No. 1</t>
  </si>
  <si>
    <t>2512 - Maquinaria y equipo para ferrocarril y tranvías</t>
  </si>
  <si>
    <t>Clip Revestido Jumbo</t>
  </si>
  <si>
    <t>2513 - Aeronaves</t>
  </si>
  <si>
    <t>Clip Billetero de 2 Pulgadas</t>
  </si>
  <si>
    <t>2515 - Cosmonaves</t>
  </si>
  <si>
    <t>Clip Billetero de 1 pulgada</t>
  </si>
  <si>
    <t>2516 - Bicicletas no motorizadas</t>
  </si>
  <si>
    <t>Clip Billetero 19 mm</t>
  </si>
  <si>
    <t>Cinta Adhesiva Transparente para Escritorio</t>
  </si>
  <si>
    <t xml:space="preserve">2518 - Carrocerías y remolques  </t>
  </si>
  <si>
    <t>Cera para Contar</t>
  </si>
  <si>
    <t>2519 - Equipo para servicios de transporte</t>
  </si>
  <si>
    <t>Carpeta para Archivar de 5 Pulgadas</t>
  </si>
  <si>
    <t>Carpeta para Archivar de 3 Pulgadas</t>
  </si>
  <si>
    <t>2520 - Sistemas aeroespaciales y componentes y equipo</t>
  </si>
  <si>
    <t>Carpeta para Archivar de 2 Pulgadas</t>
  </si>
  <si>
    <t>2610 - Fuentes de energía</t>
  </si>
  <si>
    <t>Bolígrafo Azul</t>
  </si>
  <si>
    <t>Banda de Goma No. 32</t>
  </si>
  <si>
    <t>Banda de Goma No. 18</t>
  </si>
  <si>
    <t>2613 - Generación de energía</t>
  </si>
  <si>
    <t>Almohadilla para Sello</t>
  </si>
  <si>
    <t>2614 - Maquinaria y equipo para energía atómica o nuclear</t>
  </si>
  <si>
    <t>Alfombrilla para Mouse</t>
  </si>
  <si>
    <t>2711 - Herramientas de mano</t>
  </si>
  <si>
    <t>Tintas para almohadilla</t>
  </si>
  <si>
    <t>2712 - Maquinaria y equipo hidráulico</t>
  </si>
  <si>
    <t>Herramienta para Redes</t>
  </si>
  <si>
    <t>2714 - Herramientas especializadas de automoción</t>
  </si>
  <si>
    <t>Toner 414X W2023X Magenta</t>
  </si>
  <si>
    <t>3010 - Materiales estructurales: formas básicas</t>
  </si>
  <si>
    <t>Toner 414X W2023X Amarillo</t>
  </si>
  <si>
    <t>3011 - Hormigón, cemento y yeso</t>
  </si>
  <si>
    <t>Toner 414X W2023X Azul</t>
  </si>
  <si>
    <t>Toner 414X W2023X Negro</t>
  </si>
  <si>
    <t>3012 - Carreteras y paisaje</t>
  </si>
  <si>
    <t>Cable de Red</t>
  </si>
  <si>
    <t>3013 - Productos de construcción estructurales</t>
  </si>
  <si>
    <t>Bolsos Reusables con Logo</t>
  </si>
  <si>
    <t>3014 - Aislamiento</t>
  </si>
  <si>
    <t>Regleta Eléctrica</t>
  </si>
  <si>
    <t>3015 - Materiales para acabado de exteriores</t>
  </si>
  <si>
    <t>4713 - Suministros de limpieza</t>
  </si>
  <si>
    <t>Alcohol Isopropílico</t>
  </si>
  <si>
    <t>3016 - Materiales de acabado de interiores</t>
  </si>
  <si>
    <t>Insecticida en Aerosol</t>
  </si>
  <si>
    <t>3017 - Puertas y ventanas y vidrio</t>
  </si>
  <si>
    <t>Detergente en Polvo 2000 Gr</t>
  </si>
  <si>
    <t>3018 - Instalaciones de baño</t>
  </si>
  <si>
    <t>Desinfectante Líquido con Aroma p/Piso</t>
  </si>
  <si>
    <t>Galón</t>
  </si>
  <si>
    <t>3019 - Equipo de apoyo para Construcción y Mantenimiento</t>
  </si>
  <si>
    <t>Jabón Líquido para Manos</t>
  </si>
  <si>
    <t>3020 - Estructuras prefabricadas</t>
  </si>
  <si>
    <t>Jabón Líquido Lavaplatos</t>
  </si>
  <si>
    <t>3022 - Estructuras Permanentes</t>
  </si>
  <si>
    <t>Zafacón de Basuras p/ uso de oficina</t>
  </si>
  <si>
    <t>3110 - Piezas de fundición</t>
  </si>
  <si>
    <t>Funda para Basura (13 Galones)</t>
  </si>
  <si>
    <t>3111 - Extrusiones</t>
  </si>
  <si>
    <t>Funda para Basura (30 Galones)</t>
  </si>
  <si>
    <t>3112 - Piezas fundidas mecanizadas</t>
  </si>
  <si>
    <t>Funda para Basura (55 Galones)</t>
  </si>
  <si>
    <t>3113 - Forjaduras</t>
  </si>
  <si>
    <t>Escoba</t>
  </si>
  <si>
    <t>3114 - Molduras</t>
  </si>
  <si>
    <t>Trapeador de Piso</t>
  </si>
  <si>
    <t>3115 - Cuerda y cadena y cable y alambre y correa</t>
  </si>
  <si>
    <t>Pala Recogedora</t>
  </si>
  <si>
    <t>3116 - Ferretería</t>
  </si>
  <si>
    <t>Escobilla para Inodoro</t>
  </si>
  <si>
    <t>3117 - Cojinetes, casquillos, ruedas y engranajes</t>
  </si>
  <si>
    <t xml:space="preserve">Cloro </t>
  </si>
  <si>
    <t>3118 - Juntas obturadoras y sellos</t>
  </si>
  <si>
    <t>Líquido Limpia Cristal</t>
  </si>
  <si>
    <t>3119 - Materiales de molduración, pulido y alisado</t>
  </si>
  <si>
    <t>Toalla Microfibra</t>
  </si>
  <si>
    <t>Escobilla Limpia Cristal</t>
  </si>
  <si>
    <t>Guantes de Goma para Limpiar</t>
  </si>
  <si>
    <t>PA</t>
  </si>
  <si>
    <t>3121 - Pinturas y tapa poros y acabados</t>
  </si>
  <si>
    <t>Desinfectante en Spray</t>
  </si>
  <si>
    <t>3122 - Extractos de teñir y de curtir</t>
  </si>
  <si>
    <t>Esponja para Fregar</t>
  </si>
  <si>
    <t>3123 - Materia prima en placas o barras labradas</t>
  </si>
  <si>
    <t>Toalla para Cocina</t>
  </si>
  <si>
    <t>3124 - Óptica industrial</t>
  </si>
  <si>
    <t>Ambientador en Spray</t>
  </si>
  <si>
    <t>3125 - Sistemas de control neumático, hidráulico o eléctrico</t>
  </si>
  <si>
    <t>Desodorante para Inodoro</t>
  </si>
  <si>
    <t>3126 - Cubiertas, cajas y envolturas</t>
  </si>
  <si>
    <t>Cubeta 5 GL</t>
  </si>
  <si>
    <t>3127 - Piezas hechas a máquina</t>
  </si>
  <si>
    <t>Cubeta Exprimidora</t>
  </si>
  <si>
    <t>4810 - Equipos de servicios de alimentación para instituciones</t>
  </si>
  <si>
    <t>Leche Evaporadora</t>
  </si>
  <si>
    <t>4910 - Coleccionables y condecoraciones</t>
  </si>
  <si>
    <t>Coronas Florales Fúnebres</t>
  </si>
  <si>
    <t>3128 - Componentes de placa y estampados</t>
  </si>
  <si>
    <t>5016 - Chocolates, azúcares, edulcorantes y productos de confitería</t>
  </si>
  <si>
    <t>Azúcar de 5 libras Crema</t>
  </si>
  <si>
    <t>Libra</t>
  </si>
  <si>
    <t>3129 - Estiramientos por presión labrados</t>
  </si>
  <si>
    <t>5018 - Productos de panadería</t>
  </si>
  <si>
    <t>Bizcocho Cumpleaños de Colaboradores</t>
  </si>
  <si>
    <t>3130 - Forjas labradas</t>
  </si>
  <si>
    <t>5019 - Alimentos preparados y conservados</t>
  </si>
  <si>
    <t>Picaderas para eventos</t>
  </si>
  <si>
    <t>Bandeja</t>
  </si>
  <si>
    <t>3131 - Conjuntos de tubería fabricada</t>
  </si>
  <si>
    <t>5020 - Bebidas</t>
  </si>
  <si>
    <t>Agua Potable Embotellada 16 Onzas</t>
  </si>
  <si>
    <t>3132 - Conjuntos fabricados de material en barras</t>
  </si>
  <si>
    <t>Agua Potable de Botellones 5 Galones</t>
  </si>
  <si>
    <t>3133 - Conjuntos estructurales fabricados</t>
  </si>
  <si>
    <t>Café 2 lb</t>
  </si>
  <si>
    <t>Ice Tea</t>
  </si>
  <si>
    <t>5215 - Utensilios de cocina domésticos</t>
  </si>
  <si>
    <t>Vaso de Papel Cono</t>
  </si>
  <si>
    <t>Vaso Polipapel 7 Onzas</t>
  </si>
  <si>
    <t>Vaso Polipapel 10 Onzas</t>
  </si>
  <si>
    <t>Plato Llano Foam No. 6</t>
  </si>
  <si>
    <t>3134 - Conjuntos de placa fabricado</t>
  </si>
  <si>
    <t>Plato Llano Foam No. 9</t>
  </si>
  <si>
    <t>3135 - Conjuntos de tubería fabricada</t>
  </si>
  <si>
    <t>Cuchara Desechable</t>
  </si>
  <si>
    <t>3136 - Conjuntos de placa fabricados</t>
  </si>
  <si>
    <t>Cucharas Desechables</t>
  </si>
  <si>
    <t>3137 - Refractarios</t>
  </si>
  <si>
    <t>5310 - Ropa</t>
  </si>
  <si>
    <t>Poloshirt  con Cuello, Gorra Azul Oscuro</t>
  </si>
  <si>
    <t>3138 - Imanes y materiales magnéticos</t>
  </si>
  <si>
    <t>Paragua Institucional con Logo</t>
  </si>
  <si>
    <t>3210 - Circuitos impresos, circuitos integrados y micro ensamblajes</t>
  </si>
  <si>
    <t>Uniforme para el Personal de la Gobernación</t>
  </si>
  <si>
    <t>3211 - Dispositivo semiconductor discreto</t>
  </si>
  <si>
    <t>5612 - Mobiliario institucional, escolar y educativo y accesorios</t>
  </si>
  <si>
    <t>Tapizado de Sillas</t>
  </si>
  <si>
    <t>3212 - Componentes pasivos discretos</t>
  </si>
  <si>
    <t>7210 - Construcción de edificios, atención, mantenimiento y servicios de reparaciones</t>
  </si>
  <si>
    <t>Fumigación de Edificio de la Gobernación</t>
  </si>
  <si>
    <t>3213 - Piezas de componentes y hardware electrónicos y accesorios</t>
  </si>
  <si>
    <t>7818 - Servicios de mantenimiento o reparaciones de transportes</t>
  </si>
  <si>
    <t>Piezas o Servicios de Mantenimiento de Vehículo</t>
  </si>
  <si>
    <t>3214 - Dispositivos de tubo electrónico y accesorios</t>
  </si>
  <si>
    <t>Tapón de Crank</t>
  </si>
  <si>
    <t>8014 - Comercialización y distribución</t>
  </si>
  <si>
    <t>Alquiler de Manteles</t>
  </si>
  <si>
    <t>3911 - Iluminación, artefactos y accesorios</t>
  </si>
  <si>
    <t>Alquiler de Bambalinas</t>
  </si>
  <si>
    <t>3912 - Equipos, suministros y componentes eléctricos</t>
  </si>
  <si>
    <t>Alquiler de Copas en Cristal</t>
  </si>
  <si>
    <t>4010 - Calefacción, ventilación y circulación del aire</t>
  </si>
  <si>
    <t>Alquiler de Tasas para Café</t>
  </si>
  <si>
    <t>4014 - Distribución de fluidos y gas</t>
  </si>
  <si>
    <t>Alquiler de Dispensadores Plásticos de Bebidas</t>
  </si>
  <si>
    <t>4015 - Bombas y compresores industriales</t>
  </si>
  <si>
    <t>Alquiler de Sonido para Eventos</t>
  </si>
  <si>
    <t>Total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</si>
  <si>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</si>
  <si>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</si>
  <si>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</si>
  <si>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</si>
  <si>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</si>
  <si>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</si>
  <si>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</si>
  <si>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</si>
  <si>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</si>
  <si>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</si>
  <si>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</si>
  <si>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</si>
  <si>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</si>
  <si>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</si>
  <si>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</si>
  <si>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</si>
  <si>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</si>
  <si>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</si>
  <si>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</si>
  <si>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</si>
  <si>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</si>
  <si>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</si>
  <si>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</si>
  <si>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</si>
  <si>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</si>
  <si>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</si>
  <si>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</si>
  <si>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4411 - Accesorios de oficina y escritorio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</si>
  <si>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</si>
  <si>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</si>
  <si>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</si>
  <si>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</si>
  <si>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</si>
  <si>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</si>
  <si>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</si>
  <si>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</si>
  <si>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</si>
  <si>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</si>
  <si>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</si>
  <si>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</si>
  <si>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</si>
  <si>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</si>
  <si>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</si>
  <si>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</si>
  <si>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</si>
  <si>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</si>
  <si>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4811 - Máquinas expendedoras</t>
  </si>
  <si>
    <t>4812 - Equipo de Juego o de Apostar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</si>
  <si>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</si>
  <si>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</si>
  <si>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</si>
  <si>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</si>
  <si>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</si>
  <si>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</si>
  <si>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</si>
  <si>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</si>
  <si>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</si>
  <si>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</si>
  <si>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</si>
  <si>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</si>
  <si>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</si>
  <si>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</si>
  <si>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</si>
  <si>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</si>
  <si>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5017 - Condimentos y conservantes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</si>
  <si>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</si>
  <si>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</si>
  <si>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</si>
  <si>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</si>
  <si>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</si>
  <si>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</si>
  <si>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</si>
  <si>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</si>
  <si>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</si>
  <si>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</si>
  <si>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</si>
  <si>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</si>
  <si>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</si>
  <si>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</si>
  <si>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</si>
  <si>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</si>
  <si>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</si>
  <si>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</si>
  <si>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</si>
  <si>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</si>
  <si>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5216 - Electrónica de consumo</t>
  </si>
  <si>
    <t>5217 - Tratamientos de pared doméstica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</si>
  <si>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</si>
  <si>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</si>
  <si>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</si>
  <si>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</si>
  <si>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</si>
  <si>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</si>
  <si>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</si>
  <si>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</si>
  <si>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</si>
  <si>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</si>
  <si>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</si>
  <si>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</si>
  <si>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</si>
  <si>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</si>
  <si>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</si>
  <si>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</si>
  <si>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</si>
  <si>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</si>
  <si>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</si>
  <si>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</si>
  <si>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</si>
  <si>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70140000 Producción, gestión y protección de cultivos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</si>
  <si>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</si>
  <si>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</si>
  <si>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</si>
  <si>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</si>
  <si>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</si>
  <si>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</si>
  <si>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</si>
  <si>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</si>
  <si>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</si>
  <si>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</si>
  <si>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</si>
  <si>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</si>
  <si>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</si>
  <si>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</si>
  <si>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</si>
  <si>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</si>
  <si>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</si>
  <si>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</si>
  <si>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</si>
  <si>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</si>
  <si>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</si>
  <si>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</si>
  <si>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</si>
  <si>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</si>
  <si>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</si>
  <si>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</si>
  <si>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</si>
  <si>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</si>
  <si>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</si>
  <si>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</si>
  <si>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</si>
  <si>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</si>
  <si>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</si>
  <si>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8010 - Servicios de asesoría de gestión</t>
  </si>
  <si>
    <t>8011 - Servicios de recursos humanos</t>
  </si>
  <si>
    <t>8012 - Servicios legales</t>
  </si>
  <si>
    <t>8013 - Servicios inmobiliarios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</si>
  <si>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</si>
  <si>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</si>
  <si>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</si>
  <si>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</si>
  <si>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</si>
  <si>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</si>
  <si>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</si>
  <si>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</si>
  <si>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</si>
  <si>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</si>
  <si>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</si>
  <si>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</si>
  <si>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</si>
  <si>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</si>
  <si>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</si>
  <si>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</si>
  <si>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</si>
  <si>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</si>
  <si>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</si>
  <si>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</si>
  <si>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</si>
  <si>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</si>
  <si>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</si>
  <si>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</si>
  <si>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</si>
  <si>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</si>
  <si>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</si>
  <si>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</si>
  <si>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</si>
  <si>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</si>
  <si>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</si>
  <si>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</si>
  <si>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</si>
  <si>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</si>
  <si>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</si>
  <si>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</si>
  <si>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</si>
  <si>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</si>
  <si>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</si>
  <si>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</si>
  <si>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</si>
  <si>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</si>
  <si>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</si>
  <si>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</si>
  <si>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</si>
  <si>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</si>
  <si>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</si>
  <si>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</si>
  <si>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</si>
  <si>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</si>
  <si>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</si>
  <si>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</si>
  <si>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</si>
  <si>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</si>
  <si>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</si>
  <si>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</si>
  <si>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Licda. Natalia de la Cruz</t>
  </si>
  <si>
    <t>Encargada de Contabilidad</t>
  </si>
  <si>
    <t>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</si>
</sst>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&quot;RD$&quot;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8"/>
      <name val="Calibri"/>
      <family val="2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8" fontId="6" fillId="0" borderId="1" xfId="0" applyNumberFormat="1" applyFont="1" applyBorder="1" applyAlignment="1">
      <alignment horizontal="center" vertical="top" wrapText="1"/>
    </xf>
    <xf numFmtId="38" fontId="6" fillId="0" borderId="2" xfId="0" applyNumberFormat="1" applyFont="1" applyBorder="1" applyAlignment="1">
      <alignment horizontal="center" vertical="top" wrapText="1"/>
    </xf>
    <xf numFmtId="38" fontId="6" fillId="0" borderId="3" xfId="0" applyNumberFormat="1" applyFont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wrapText="1"/>
    </xf>
    <xf numFmtId="165" fontId="11" fillId="0" borderId="0" xfId="0" applyNumberFormat="1" applyFont="1"/>
    <xf numFmtId="165" fontId="6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164" fontId="11" fillId="0" borderId="0" xfId="0" applyNumberFormat="1" applyFont="1"/>
    <xf numFmtId="14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1</xdr:col>
      <xdr:colOff>556534</xdr:colOff>
      <xdr:row>5</xdr:row>
      <xdr:rowOff>117935</xdr:rowOff>
    </xdr:to>
    <xdr:pic>
      <xdr:nvPicPr>
        <xdr:cNvPr id="2" name="Picture 1" descr="Logo DGCP FH azul obscur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162" totalsRowCount="1" headerRowDxfId="32" dataDxfId="31" tableBorderDxfId="30">
  <autoFilter ref="A10:O161"/>
  <sortState ref="A11:O184">
    <sortCondition ref="A11"/>
  </sortState>
  <tableColumns count="15">
    <tableColumn id="1" name="CÓDIGO DEL CATÁLOGO DE BIENES Y SERVICIOS (CBS) " totalsRowLabel="Total" dataDxfId="29" totalsRowDxfId="28"/>
    <tableColumn id="2" name="DESCRIPCIÓN DE LA COMPRA O CONTRATACIÓN" dataDxfId="27" totalsRowDxfId="26"/>
    <tableColumn id="18" name="UNIDAD DE MEDIDA" dataDxfId="25" totalsRowDxfId="24"/>
    <tableColumn id="3" name="PRIMER TRIMESTRE" dataDxfId="23" totalsRowDxfId="22"/>
    <tableColumn id="4" name="SEGUNDO TRIMESTRE" dataDxfId="21" totalsRowDxfId="20"/>
    <tableColumn id="5" name="TERCER TRIMESTRE" dataDxfId="19" totalsRowDxfId="18"/>
    <tableColumn id="12" name="CUARTO TRIMESTRE" dataDxfId="17" totalsRowDxfId="16"/>
    <tableColumn id="7" name="CANTIDAD TOTAL" dataDxfId="15" totalsRowDxfId="14">
      <calculatedColumnFormula>SUM(Tabla1[[#This Row],[PRIMER TRIMESTRE]:[CUARTO TRIMESTRE]])</calculatedColumnFormula>
    </tableColumn>
    <tableColumn id="20" name="PRECIO UNITARIO ESTIMADO" dataDxfId="13" totalsRowDxfId="12"/>
    <tableColumn id="6" name="COSTO TOTAL UNITARIO" totalsRowFunction="sum" dataDxfId="11" totalsRowDxfId="10">
      <calculatedColumnFormula>+H11*I11</calculatedColumnFormula>
    </tableColumn>
    <tableColumn id="10" name="COSTO TOTAL POR CÓDIGO DE CATÁLOGO DE BIENES Y SERVICIOS (CBS)" totalsRowFunction="custom" dataDxfId="9" totalsRowDxfId="8">
      <totalsRowFormula>SUBTOTAL(109,K11:K161)</totalsRowFormula>
    </tableColumn>
    <tableColumn id="14" name=" PROCEDIMIENTO DE SELECCIÓN " dataDxfId="7" totalsRowDxfId="6"/>
    <tableColumn id="17" name="FUENTE DE FINANCIAMIENTO" dataDxfId="5" totalsRowDxfId="4"/>
    <tableColumn id="8" name="VALOR ADQUIRIDO" dataDxfId="3" totalsRowDxfId="2"/>
    <tableColumn id="9" name="OBSERVACIÓN" totalsRowFunction="count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8"/>
  <sheetViews>
    <sheetView showGridLines="0" showRowColHeaders="0" tabSelected="1" zoomScaleNormal="100" workbookViewId="0">
      <selection activeCell="A172" sqref="A172"/>
    </sheetView>
  </sheetViews>
  <sheetFormatPr baseColWidth="10" defaultColWidth="11.42578125" defaultRowHeight="18" x14ac:dyDescent="0.25"/>
  <cols>
    <col min="1" max="1" width="40.42578125" style="1" customWidth="1"/>
    <col min="2" max="2" width="45.28515625" style="1" customWidth="1"/>
    <col min="3" max="3" width="14.5703125" style="1" customWidth="1"/>
    <col min="4" max="4" width="7.5703125" style="1" customWidth="1"/>
    <col min="5" max="5" width="8" style="1" customWidth="1"/>
    <col min="6" max="7" width="7.42578125" style="1" customWidth="1"/>
    <col min="8" max="8" width="15.85546875" style="1" customWidth="1"/>
    <col min="9" max="9" width="21.42578125" style="1" customWidth="1"/>
    <col min="10" max="10" width="19.28515625" style="1" customWidth="1"/>
    <col min="11" max="11" width="36.7109375" style="1" customWidth="1"/>
    <col min="12" max="12" width="29" style="1" customWidth="1"/>
    <col min="13" max="13" width="27.140625" style="1" customWidth="1"/>
    <col min="14" max="14" width="19.85546875" style="1" customWidth="1"/>
    <col min="15" max="15" width="20.2851562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9" t="s">
        <v>0</v>
      </c>
      <c r="N2" s="11" t="s">
        <v>1</v>
      </c>
      <c r="O2" s="26">
        <v>45701</v>
      </c>
    </row>
    <row r="3" spans="1:23" ht="22.5" customHeight="1" x14ac:dyDescent="0.25">
      <c r="A3" s="36"/>
      <c r="N3" s="12" t="s">
        <v>2</v>
      </c>
      <c r="O3" s="29">
        <v>45702</v>
      </c>
    </row>
    <row r="4" spans="1:23" ht="20.25" x14ac:dyDescent="0.3">
      <c r="A4" s="36"/>
      <c r="B4" s="10"/>
      <c r="C4" s="10"/>
      <c r="D4" s="10"/>
      <c r="E4" s="10"/>
      <c r="F4" s="10"/>
      <c r="G4" s="10"/>
      <c r="H4" s="10"/>
      <c r="I4" s="10"/>
      <c r="J4" s="10"/>
      <c r="K4" s="10"/>
      <c r="N4" s="12" t="s">
        <v>3</v>
      </c>
      <c r="O4" s="27" t="s">
        <v>546</v>
      </c>
    </row>
    <row r="5" spans="1:23" ht="17.25" customHeight="1" thickBot="1" x14ac:dyDescent="0.3">
      <c r="A5" s="36"/>
      <c r="N5" s="13" t="s">
        <v>4</v>
      </c>
      <c r="O5" s="28">
        <v>3</v>
      </c>
    </row>
    <row r="6" spans="1:23" ht="29.25" customHeight="1" x14ac:dyDescent="0.3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23" x14ac:dyDescent="0.25">
      <c r="A7" s="35" t="s">
        <v>6</v>
      </c>
      <c r="B7" s="35"/>
    </row>
    <row r="8" spans="1:23" ht="18.75" thickBot="1" x14ac:dyDescent="0.3"/>
    <row r="9" spans="1:23" ht="23.25" customHeight="1" x14ac:dyDescent="0.25">
      <c r="C9" s="3"/>
      <c r="D9" s="32" t="s">
        <v>7</v>
      </c>
      <c r="E9" s="33"/>
      <c r="F9" s="33"/>
      <c r="G9" s="34"/>
      <c r="H9" s="3"/>
      <c r="I9" s="3"/>
      <c r="J9" s="3"/>
      <c r="K9" s="3"/>
    </row>
    <row r="10" spans="1:23" ht="138" customHeight="1" x14ac:dyDescent="0.25">
      <c r="A10" s="14" t="s">
        <v>8</v>
      </c>
      <c r="B10" s="15" t="s">
        <v>9</v>
      </c>
      <c r="C10" s="15" t="s">
        <v>10</v>
      </c>
      <c r="D10" s="16" t="s">
        <v>11</v>
      </c>
      <c r="E10" s="16" t="s">
        <v>12</v>
      </c>
      <c r="F10" s="16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5" t="s">
        <v>18</v>
      </c>
      <c r="L10" s="15" t="s">
        <v>19</v>
      </c>
      <c r="M10" s="15" t="s">
        <v>20</v>
      </c>
      <c r="N10" s="15" t="s">
        <v>21</v>
      </c>
      <c r="O10" s="17" t="s">
        <v>22</v>
      </c>
      <c r="Q10" s="6"/>
      <c r="R10" s="6"/>
      <c r="S10" s="6"/>
      <c r="T10" s="6"/>
      <c r="U10" s="6"/>
    </row>
    <row r="11" spans="1:23" x14ac:dyDescent="0.25">
      <c r="A11" s="7" t="s">
        <v>23</v>
      </c>
      <c r="B11" s="7" t="s">
        <v>24</v>
      </c>
      <c r="C11" s="7" t="s">
        <v>25</v>
      </c>
      <c r="D11" s="7">
        <v>5</v>
      </c>
      <c r="E11" s="7"/>
      <c r="F11" s="7">
        <v>6</v>
      </c>
      <c r="G11" s="7">
        <v>7</v>
      </c>
      <c r="H11" s="7">
        <f>SUM(Tabla1[[#This Row],[PRIMER TRIMESTRE]:[CUARTO TRIMESTRE]])</f>
        <v>18</v>
      </c>
      <c r="I11" s="8">
        <v>200</v>
      </c>
      <c r="J11" s="8">
        <f t="shared" ref="J11:J21" si="0">+H11*I11</f>
        <v>3600</v>
      </c>
      <c r="K11" s="8"/>
      <c r="L11" s="7"/>
      <c r="M11" s="7"/>
      <c r="N11" s="8"/>
      <c r="O11" s="7"/>
      <c r="T11" s="5" t="s">
        <v>26</v>
      </c>
      <c r="W11" s="7" t="s">
        <v>27</v>
      </c>
    </row>
    <row r="12" spans="1:23" x14ac:dyDescent="0.25">
      <c r="A12" s="7" t="s">
        <v>23</v>
      </c>
      <c r="B12" s="7" t="s">
        <v>28</v>
      </c>
      <c r="C12" s="7" t="s">
        <v>25</v>
      </c>
      <c r="D12" s="7">
        <v>2</v>
      </c>
      <c r="E12" s="7">
        <v>2</v>
      </c>
      <c r="F12" s="7">
        <v>2</v>
      </c>
      <c r="G12" s="7">
        <v>2</v>
      </c>
      <c r="H12" s="7">
        <f>SUM(Tabla1[[#This Row],[PRIMER TRIMESTRE]:[CUARTO TRIMESTRE]])</f>
        <v>8</v>
      </c>
      <c r="I12" s="8">
        <v>5000</v>
      </c>
      <c r="J12" s="8">
        <f t="shared" si="0"/>
        <v>40000</v>
      </c>
      <c r="K12" s="8">
        <f>+J11+Tabla1[[#This Row],[COSTO TOTAL UNITARIO]]</f>
        <v>43600</v>
      </c>
      <c r="L12" s="7" t="s">
        <v>29</v>
      </c>
      <c r="M12" s="7" t="s">
        <v>30</v>
      </c>
      <c r="N12" s="8"/>
      <c r="O12" s="7"/>
      <c r="T12" s="5" t="s">
        <v>31</v>
      </c>
      <c r="W12" s="7" t="s">
        <v>32</v>
      </c>
    </row>
    <row r="13" spans="1:23" x14ac:dyDescent="0.25">
      <c r="A13" s="7" t="s">
        <v>33</v>
      </c>
      <c r="B13" s="18" t="s">
        <v>34</v>
      </c>
      <c r="C13" s="7" t="s">
        <v>35</v>
      </c>
      <c r="D13" s="7">
        <v>15</v>
      </c>
      <c r="E13" s="7">
        <v>10</v>
      </c>
      <c r="F13" s="7">
        <v>15</v>
      </c>
      <c r="G13" s="7">
        <v>10</v>
      </c>
      <c r="H13" s="7">
        <f>SUM(Tabla1[[#This Row],[PRIMER TRIMESTRE]:[CUARTO TRIMESTRE]])</f>
        <v>50</v>
      </c>
      <c r="I13" s="8">
        <v>325</v>
      </c>
      <c r="J13" s="8">
        <f t="shared" si="0"/>
        <v>16250</v>
      </c>
      <c r="K13" s="8"/>
      <c r="L13" s="7"/>
      <c r="M13" s="7"/>
      <c r="N13" s="8"/>
      <c r="O13" s="7"/>
      <c r="T13" s="5" t="s">
        <v>36</v>
      </c>
      <c r="W13" s="7" t="s">
        <v>37</v>
      </c>
    </row>
    <row r="14" spans="1:23" x14ac:dyDescent="0.25">
      <c r="A14" s="7" t="s">
        <v>33</v>
      </c>
      <c r="B14" s="18" t="s">
        <v>38</v>
      </c>
      <c r="C14" s="7" t="s">
        <v>25</v>
      </c>
      <c r="D14" s="7">
        <v>1</v>
      </c>
      <c r="E14" s="7"/>
      <c r="F14" s="7"/>
      <c r="G14" s="7"/>
      <c r="H14" s="7">
        <f>SUM(Tabla1[[#This Row],[PRIMER TRIMESTRE]:[CUARTO TRIMESTRE]])</f>
        <v>1</v>
      </c>
      <c r="I14" s="8">
        <v>400</v>
      </c>
      <c r="J14" s="8">
        <f t="shared" si="0"/>
        <v>400</v>
      </c>
      <c r="K14" s="8"/>
      <c r="L14" s="7"/>
      <c r="M14" s="7"/>
      <c r="N14" s="8"/>
      <c r="O14" s="7"/>
      <c r="T14" s="5" t="s">
        <v>39</v>
      </c>
      <c r="W14" s="7" t="s">
        <v>40</v>
      </c>
    </row>
    <row r="15" spans="1:23" x14ac:dyDescent="0.25">
      <c r="A15" s="7" t="s">
        <v>33</v>
      </c>
      <c r="B15" s="18" t="s">
        <v>41</v>
      </c>
      <c r="C15" s="7" t="s">
        <v>25</v>
      </c>
      <c r="D15" s="7">
        <v>24</v>
      </c>
      <c r="E15" s="7"/>
      <c r="F15" s="7"/>
      <c r="G15" s="7"/>
      <c r="H15" s="7">
        <f>SUM(Tabla1[[#This Row],[PRIMER TRIMESTRE]:[CUARTO TRIMESTRE]])</f>
        <v>24</v>
      </c>
      <c r="I15" s="8">
        <v>22.5</v>
      </c>
      <c r="J15" s="8">
        <f t="shared" si="0"/>
        <v>540</v>
      </c>
      <c r="K15" s="8"/>
      <c r="L15" s="7"/>
      <c r="M15" s="7"/>
      <c r="N15" s="8"/>
      <c r="O15" s="7"/>
      <c r="T15" s="5" t="s">
        <v>42</v>
      </c>
      <c r="W15" s="7" t="s">
        <v>43</v>
      </c>
    </row>
    <row r="16" spans="1:23" x14ac:dyDescent="0.25">
      <c r="A16" s="7" t="s">
        <v>33</v>
      </c>
      <c r="B16" s="18" t="s">
        <v>44</v>
      </c>
      <c r="C16" s="7" t="s">
        <v>25</v>
      </c>
      <c r="D16" s="7">
        <v>24</v>
      </c>
      <c r="E16" s="7"/>
      <c r="F16" s="7"/>
      <c r="G16" s="7"/>
      <c r="H16" s="7">
        <f>SUM(Tabla1[[#This Row],[PRIMER TRIMESTRE]:[CUARTO TRIMESTRE]])</f>
        <v>24</v>
      </c>
      <c r="I16" s="8">
        <v>57</v>
      </c>
      <c r="J16" s="8">
        <f t="shared" si="0"/>
        <v>1368</v>
      </c>
      <c r="K16" s="8"/>
      <c r="L16" s="7"/>
      <c r="M16" s="7"/>
      <c r="N16" s="8"/>
      <c r="O16" s="7"/>
      <c r="T16" s="5" t="s">
        <v>45</v>
      </c>
      <c r="W16" s="7" t="s">
        <v>46</v>
      </c>
    </row>
    <row r="17" spans="1:23" x14ac:dyDescent="0.25">
      <c r="A17" s="7" t="s">
        <v>33</v>
      </c>
      <c r="B17" s="18" t="s">
        <v>47</v>
      </c>
      <c r="C17" s="7" t="s">
        <v>25</v>
      </c>
      <c r="D17" s="7">
        <v>24</v>
      </c>
      <c r="E17" s="7"/>
      <c r="F17" s="7"/>
      <c r="G17" s="7"/>
      <c r="H17" s="7">
        <f>SUM(Tabla1[[#This Row],[PRIMER TRIMESTRE]:[CUARTO TRIMESTRE]])</f>
        <v>24</v>
      </c>
      <c r="I17" s="8">
        <v>62.5</v>
      </c>
      <c r="J17" s="8">
        <f t="shared" si="0"/>
        <v>1500</v>
      </c>
      <c r="K17" s="8"/>
      <c r="L17" s="7"/>
      <c r="M17" s="7"/>
      <c r="N17" s="8"/>
      <c r="O17" s="7"/>
      <c r="T17" s="5" t="s">
        <v>23</v>
      </c>
      <c r="W17" s="7" t="s">
        <v>29</v>
      </c>
    </row>
    <row r="18" spans="1:23" x14ac:dyDescent="0.25">
      <c r="A18" s="7" t="s">
        <v>33</v>
      </c>
      <c r="B18" s="18" t="s">
        <v>48</v>
      </c>
      <c r="C18" s="7" t="s">
        <v>49</v>
      </c>
      <c r="D18" s="7">
        <v>1</v>
      </c>
      <c r="E18" s="7"/>
      <c r="F18" s="7"/>
      <c r="G18" s="7"/>
      <c r="H18" s="7">
        <f>SUM(Tabla1[[#This Row],[PRIMER TRIMESTRE]:[CUARTO TRIMESTRE]])</f>
        <v>1</v>
      </c>
      <c r="I18" s="8">
        <v>200</v>
      </c>
      <c r="J18" s="8">
        <f t="shared" si="0"/>
        <v>200</v>
      </c>
      <c r="K18" s="8"/>
      <c r="L18" s="7"/>
      <c r="M18" s="7"/>
      <c r="N18" s="8"/>
      <c r="O18" s="7"/>
      <c r="T18" s="5" t="s">
        <v>50</v>
      </c>
    </row>
    <row r="19" spans="1:23" x14ac:dyDescent="0.25">
      <c r="A19" s="7" t="s">
        <v>33</v>
      </c>
      <c r="B19" s="7" t="s">
        <v>51</v>
      </c>
      <c r="C19" s="7" t="s">
        <v>52</v>
      </c>
      <c r="D19" s="7">
        <v>24</v>
      </c>
      <c r="E19" s="7"/>
      <c r="F19" s="7"/>
      <c r="G19" s="7"/>
      <c r="H19" s="7">
        <f>SUM(Tabla1[[#This Row],[PRIMER TRIMESTRE]:[CUARTO TRIMESTRE]])</f>
        <v>24</v>
      </c>
      <c r="I19" s="8">
        <v>247.92</v>
      </c>
      <c r="J19" s="8">
        <f t="shared" si="0"/>
        <v>5950.08</v>
      </c>
      <c r="K19" s="8"/>
      <c r="L19" s="7"/>
      <c r="M19" s="7"/>
      <c r="N19" s="8"/>
      <c r="O19" s="7"/>
      <c r="T19" s="5"/>
    </row>
    <row r="20" spans="1:23" x14ac:dyDescent="0.25">
      <c r="A20" s="7" t="s">
        <v>33</v>
      </c>
      <c r="B20" s="7" t="s">
        <v>53</v>
      </c>
      <c r="C20" s="7" t="s">
        <v>52</v>
      </c>
      <c r="D20" s="7">
        <v>6</v>
      </c>
      <c r="E20" s="7"/>
      <c r="F20" s="7"/>
      <c r="G20" s="7"/>
      <c r="H20" s="7">
        <f>SUM(Tabla1[[#This Row],[PRIMER TRIMESTRE]:[CUARTO TRIMESTRE]])</f>
        <v>6</v>
      </c>
      <c r="I20" s="8">
        <v>395.83</v>
      </c>
      <c r="J20" s="8">
        <f t="shared" si="0"/>
        <v>2374.98</v>
      </c>
      <c r="K20" s="8"/>
      <c r="L20" s="7"/>
      <c r="M20" s="7"/>
      <c r="N20" s="8"/>
      <c r="O20" s="7"/>
      <c r="T20" s="5"/>
    </row>
    <row r="21" spans="1:23" x14ac:dyDescent="0.25">
      <c r="A21" s="7" t="s">
        <v>33</v>
      </c>
      <c r="B21" s="18" t="s">
        <v>54</v>
      </c>
      <c r="C21" s="7" t="s">
        <v>55</v>
      </c>
      <c r="D21" s="7">
        <v>20</v>
      </c>
      <c r="E21" s="7"/>
      <c r="F21" s="7">
        <v>20</v>
      </c>
      <c r="G21" s="7"/>
      <c r="H21" s="7">
        <f>SUM(Tabla1[[#This Row],[PRIMER TRIMESTRE]:[CUARTO TRIMESTRE]])</f>
        <v>40</v>
      </c>
      <c r="I21" s="8">
        <v>119.5</v>
      </c>
      <c r="J21" s="8">
        <f t="shared" si="0"/>
        <v>4780</v>
      </c>
      <c r="K21" s="8"/>
      <c r="L21" s="7"/>
      <c r="M21" s="7"/>
      <c r="N21" s="8"/>
      <c r="O21" s="7"/>
      <c r="T21" s="5"/>
    </row>
    <row r="22" spans="1:23" x14ac:dyDescent="0.25">
      <c r="A22" s="7" t="s">
        <v>33</v>
      </c>
      <c r="B22" s="18" t="s">
        <v>56</v>
      </c>
      <c r="C22" s="7" t="s">
        <v>25</v>
      </c>
      <c r="D22" s="7">
        <v>5</v>
      </c>
      <c r="E22" s="7"/>
      <c r="F22" s="7"/>
      <c r="G22" s="7"/>
      <c r="H22" s="7">
        <f>SUM(Tabla1[[#This Row],[PRIMER TRIMESTRE]:[CUARTO TRIMESTRE]])</f>
        <v>5</v>
      </c>
      <c r="I22" s="8">
        <v>65</v>
      </c>
      <c r="J22" s="8">
        <v>325</v>
      </c>
      <c r="K22" s="8"/>
      <c r="L22" s="7"/>
      <c r="M22" s="7"/>
      <c r="N22" s="8"/>
      <c r="O22" s="7"/>
      <c r="T22" s="5" t="s">
        <v>57</v>
      </c>
    </row>
    <row r="23" spans="1:23" x14ac:dyDescent="0.25">
      <c r="A23" s="7" t="s">
        <v>33</v>
      </c>
      <c r="B23" s="18" t="s">
        <v>58</v>
      </c>
      <c r="C23" s="7" t="s">
        <v>25</v>
      </c>
      <c r="D23" s="7">
        <v>5</v>
      </c>
      <c r="E23" s="7"/>
      <c r="F23" s="7"/>
      <c r="G23" s="7"/>
      <c r="H23" s="7">
        <f>SUM(Tabla1[[#This Row],[PRIMER TRIMESTRE]:[CUARTO TRIMESTRE]])</f>
        <v>5</v>
      </c>
      <c r="I23" s="8">
        <v>65</v>
      </c>
      <c r="J23" s="8">
        <v>325</v>
      </c>
      <c r="K23" s="8"/>
      <c r="L23" s="7"/>
      <c r="M23" s="7"/>
      <c r="N23" s="8"/>
      <c r="O23" s="7"/>
      <c r="T23" s="5" t="s">
        <v>59</v>
      </c>
    </row>
    <row r="24" spans="1:23" x14ac:dyDescent="0.25">
      <c r="A24" s="7" t="s">
        <v>33</v>
      </c>
      <c r="B24" s="18" t="s">
        <v>60</v>
      </c>
      <c r="C24" s="7" t="s">
        <v>25</v>
      </c>
      <c r="D24" s="7">
        <v>5</v>
      </c>
      <c r="E24" s="7"/>
      <c r="F24" s="7"/>
      <c r="G24" s="7"/>
      <c r="H24" s="7">
        <f>SUM(Tabla1[[#This Row],[PRIMER TRIMESTRE]:[CUARTO TRIMESTRE]])</f>
        <v>5</v>
      </c>
      <c r="I24" s="8">
        <v>65</v>
      </c>
      <c r="J24" s="8">
        <v>325</v>
      </c>
      <c r="K24" s="8"/>
      <c r="L24" s="7"/>
      <c r="M24" s="7"/>
      <c r="N24" s="8"/>
      <c r="O24" s="7"/>
      <c r="T24" s="5" t="s">
        <v>61</v>
      </c>
    </row>
    <row r="25" spans="1:23" x14ac:dyDescent="0.25">
      <c r="A25" s="7" t="s">
        <v>33</v>
      </c>
      <c r="B25" s="18" t="s">
        <v>62</v>
      </c>
      <c r="C25" s="7" t="s">
        <v>35</v>
      </c>
      <c r="D25" s="7">
        <v>6</v>
      </c>
      <c r="E25" s="7"/>
      <c r="F25" s="7"/>
      <c r="G25" s="7"/>
      <c r="H25" s="7">
        <f>SUM(Tabla1[[#This Row],[PRIMER TRIMESTRE]:[CUARTO TRIMESTRE]])</f>
        <v>6</v>
      </c>
      <c r="I25" s="8">
        <v>425</v>
      </c>
      <c r="J25" s="8">
        <f>+H25*I25</f>
        <v>2550</v>
      </c>
      <c r="K25" s="8"/>
      <c r="L25" s="7"/>
      <c r="M25" s="7"/>
      <c r="N25" s="8"/>
      <c r="O25" s="7"/>
      <c r="T25" s="5" t="s">
        <v>63</v>
      </c>
    </row>
    <row r="26" spans="1:23" x14ac:dyDescent="0.25">
      <c r="A26" s="7" t="s">
        <v>33</v>
      </c>
      <c r="B26" s="18" t="s">
        <v>64</v>
      </c>
      <c r="C26" s="7" t="s">
        <v>49</v>
      </c>
      <c r="D26" s="7">
        <v>1</v>
      </c>
      <c r="E26" s="7"/>
      <c r="F26" s="7"/>
      <c r="G26" s="7"/>
      <c r="H26" s="7">
        <f>SUM(Tabla1[[#This Row],[PRIMER TRIMESTRE]:[CUARTO TRIMESTRE]])</f>
        <v>1</v>
      </c>
      <c r="I26" s="8">
        <v>300</v>
      </c>
      <c r="J26" s="8">
        <f>+H26*I26</f>
        <v>300</v>
      </c>
      <c r="K26" s="8"/>
      <c r="L26" s="7"/>
      <c r="M26" s="7"/>
      <c r="N26" s="8"/>
      <c r="O26" s="7"/>
      <c r="T26" s="5"/>
    </row>
    <row r="27" spans="1:23" x14ac:dyDescent="0.25">
      <c r="A27" s="7" t="s">
        <v>33</v>
      </c>
      <c r="B27" s="18" t="s">
        <v>65</v>
      </c>
      <c r="C27" s="7" t="s">
        <v>49</v>
      </c>
      <c r="D27" s="7">
        <v>1</v>
      </c>
      <c r="E27" s="7"/>
      <c r="F27" s="7"/>
      <c r="G27" s="7"/>
      <c r="H27" s="7">
        <f>SUM(Tabla1[[#This Row],[PRIMER TRIMESTRE]:[CUARTO TRIMESTRE]])</f>
        <v>1</v>
      </c>
      <c r="I27" s="8">
        <v>300</v>
      </c>
      <c r="J27" s="8">
        <f>+H27*I27</f>
        <v>300</v>
      </c>
      <c r="K27" s="8"/>
      <c r="L27" s="7"/>
      <c r="M27" s="7"/>
      <c r="N27" s="8"/>
      <c r="O27" s="7"/>
      <c r="T27" s="5" t="s">
        <v>66</v>
      </c>
    </row>
    <row r="28" spans="1:23" x14ac:dyDescent="0.25">
      <c r="A28" s="7" t="s">
        <v>33</v>
      </c>
      <c r="B28" s="18" t="s">
        <v>67</v>
      </c>
      <c r="C28" s="7" t="s">
        <v>49</v>
      </c>
      <c r="D28" s="7">
        <v>1</v>
      </c>
      <c r="E28" s="7"/>
      <c r="F28" s="7"/>
      <c r="G28" s="7"/>
      <c r="H28" s="7">
        <f>SUM(Tabla1[[#This Row],[PRIMER TRIMESTRE]:[CUARTO TRIMESTRE]])</f>
        <v>1</v>
      </c>
      <c r="I28" s="8">
        <v>300</v>
      </c>
      <c r="J28" s="8">
        <f>+H28*I28</f>
        <v>300</v>
      </c>
      <c r="K28" s="8">
        <f>+J13+J14+J15+J16+J17+J18+J19+J20+J21+J22+J23+J24+J25+J26+J27+Tabla1[[#This Row],[COSTO TOTAL UNITARIO]]</f>
        <v>37788.06</v>
      </c>
      <c r="L28" s="7" t="s">
        <v>29</v>
      </c>
      <c r="M28" s="7" t="s">
        <v>30</v>
      </c>
      <c r="N28" s="8"/>
      <c r="O28" s="7"/>
      <c r="T28" s="5" t="s">
        <v>68</v>
      </c>
    </row>
    <row r="29" spans="1:23" x14ac:dyDescent="0.25">
      <c r="A29" s="7" t="s">
        <v>69</v>
      </c>
      <c r="B29" s="7" t="s">
        <v>70</v>
      </c>
      <c r="C29" s="7" t="s">
        <v>25</v>
      </c>
      <c r="D29" s="7">
        <v>100</v>
      </c>
      <c r="E29" s="7">
        <v>100</v>
      </c>
      <c r="F29" s="7">
        <v>100</v>
      </c>
      <c r="G29" s="7">
        <v>100</v>
      </c>
      <c r="H29" s="7">
        <f>SUM(Tabla1[[#This Row],[PRIMER TRIMESTRE]:[CUARTO TRIMESTRE]])</f>
        <v>400</v>
      </c>
      <c r="I29" s="8">
        <v>132.5</v>
      </c>
      <c r="J29" s="8">
        <v>53000</v>
      </c>
      <c r="K29" s="8">
        <f>+Tabla1[[#This Row],[COSTO TOTAL UNITARIO]]</f>
        <v>53000</v>
      </c>
      <c r="L29" s="7" t="s">
        <v>29</v>
      </c>
      <c r="M29" s="7" t="s">
        <v>30</v>
      </c>
      <c r="N29" s="8"/>
      <c r="O29" s="7"/>
      <c r="T29" s="5" t="s">
        <v>71</v>
      </c>
    </row>
    <row r="30" spans="1:23" x14ac:dyDescent="0.25">
      <c r="A30" s="7" t="s">
        <v>72</v>
      </c>
      <c r="B30" s="7" t="s">
        <v>73</v>
      </c>
      <c r="C30" s="7" t="s">
        <v>25</v>
      </c>
      <c r="D30" s="7">
        <v>8</v>
      </c>
      <c r="E30" s="7"/>
      <c r="F30" s="7"/>
      <c r="G30" s="7"/>
      <c r="H30" s="7">
        <f>SUM(Tabla1[[#This Row],[PRIMER TRIMESTRE]:[CUARTO TRIMESTRE]])</f>
        <v>8</v>
      </c>
      <c r="I30" s="8">
        <v>14000</v>
      </c>
      <c r="J30" s="8">
        <f t="shared" ref="J30:J66" si="1">+H30*I30</f>
        <v>112000</v>
      </c>
      <c r="K30" s="8">
        <f>+Tabla1[[#This Row],[COSTO TOTAL UNITARIO]]</f>
        <v>112000</v>
      </c>
      <c r="L30" s="7" t="s">
        <v>29</v>
      </c>
      <c r="M30" s="7" t="s">
        <v>30</v>
      </c>
      <c r="N30" s="8"/>
      <c r="O30" s="7"/>
      <c r="T30" s="5" t="s">
        <v>74</v>
      </c>
    </row>
    <row r="31" spans="1:23" x14ac:dyDescent="0.25">
      <c r="A31" s="7" t="s">
        <v>75</v>
      </c>
      <c r="B31" s="7" t="s">
        <v>76</v>
      </c>
      <c r="C31" s="7" t="s">
        <v>25</v>
      </c>
      <c r="D31" s="7">
        <v>2</v>
      </c>
      <c r="E31" s="7"/>
      <c r="F31" s="7"/>
      <c r="G31" s="7"/>
      <c r="H31" s="7">
        <f>SUM(Tabla1[[#This Row],[PRIMER TRIMESTRE]:[CUARTO TRIMESTRE]])</f>
        <v>2</v>
      </c>
      <c r="I31" s="8">
        <v>8000</v>
      </c>
      <c r="J31" s="8">
        <f t="shared" si="1"/>
        <v>16000</v>
      </c>
      <c r="K31" s="8">
        <f>+Tabla1[[#This Row],[COSTO TOTAL UNITARIO]]</f>
        <v>16000</v>
      </c>
      <c r="L31" s="7" t="s">
        <v>29</v>
      </c>
      <c r="M31" s="7" t="s">
        <v>30</v>
      </c>
      <c r="N31" s="8"/>
      <c r="O31" s="7"/>
      <c r="T31" s="5" t="s">
        <v>77</v>
      </c>
    </row>
    <row r="32" spans="1:23" x14ac:dyDescent="0.25">
      <c r="A32" s="7" t="s">
        <v>78</v>
      </c>
      <c r="B32" s="7" t="s">
        <v>79</v>
      </c>
      <c r="C32" s="7" t="s">
        <v>25</v>
      </c>
      <c r="D32" s="7">
        <v>1</v>
      </c>
      <c r="E32" s="7"/>
      <c r="F32" s="7"/>
      <c r="G32" s="7"/>
      <c r="H32" s="7">
        <f>SUM(Tabla1[[#This Row],[PRIMER TRIMESTRE]:[CUARTO TRIMESTRE]])</f>
        <v>1</v>
      </c>
      <c r="I32" s="8">
        <v>900</v>
      </c>
      <c r="J32" s="8">
        <f t="shared" si="1"/>
        <v>900</v>
      </c>
      <c r="K32" s="8">
        <f>+Tabla1[[#This Row],[COSTO TOTAL UNITARIO]]</f>
        <v>900</v>
      </c>
      <c r="L32" s="7" t="s">
        <v>29</v>
      </c>
      <c r="M32" s="7" t="s">
        <v>30</v>
      </c>
      <c r="N32" s="8"/>
      <c r="O32" s="7"/>
      <c r="T32" s="5" t="s">
        <v>80</v>
      </c>
    </row>
    <row r="33" spans="1:20" x14ac:dyDescent="0.25">
      <c r="A33" s="7" t="s">
        <v>81</v>
      </c>
      <c r="B33" s="18" t="s">
        <v>82</v>
      </c>
      <c r="C33" s="7" t="s">
        <v>25</v>
      </c>
      <c r="D33" s="7">
        <v>5</v>
      </c>
      <c r="E33" s="7"/>
      <c r="F33" s="7"/>
      <c r="G33" s="7"/>
      <c r="H33" s="7">
        <f>SUM(Tabla1[[#This Row],[PRIMER TRIMESTRE]:[CUARTO TRIMESTRE]])</f>
        <v>5</v>
      </c>
      <c r="I33" s="8">
        <v>150</v>
      </c>
      <c r="J33" s="8">
        <f t="shared" si="1"/>
        <v>750</v>
      </c>
      <c r="K33" s="8"/>
      <c r="L33" s="7"/>
      <c r="M33" s="7"/>
      <c r="N33" s="8"/>
      <c r="O33" s="7"/>
      <c r="T33" s="5" t="s">
        <v>83</v>
      </c>
    </row>
    <row r="34" spans="1:20" x14ac:dyDescent="0.25">
      <c r="A34" s="7" t="s">
        <v>81</v>
      </c>
      <c r="B34" s="7" t="s">
        <v>84</v>
      </c>
      <c r="C34" s="7" t="s">
        <v>85</v>
      </c>
      <c r="D34" s="7">
        <v>10</v>
      </c>
      <c r="E34" s="7"/>
      <c r="F34" s="7"/>
      <c r="G34" s="7"/>
      <c r="H34" s="7">
        <f>SUM(Tabla1[[#This Row],[PRIMER TRIMESTRE]:[CUARTO TRIMESTRE]])</f>
        <v>10</v>
      </c>
      <c r="I34" s="8">
        <v>190</v>
      </c>
      <c r="J34" s="8">
        <f t="shared" si="1"/>
        <v>1900</v>
      </c>
      <c r="K34" s="8">
        <f>+J33+Tabla1[[#This Row],[COSTO TOTAL UNITARIO]]</f>
        <v>2650</v>
      </c>
      <c r="L34" s="7" t="s">
        <v>29</v>
      </c>
      <c r="M34" s="7" t="s">
        <v>30</v>
      </c>
      <c r="N34" s="8"/>
      <c r="O34" s="7"/>
      <c r="T34" s="5" t="s">
        <v>86</v>
      </c>
    </row>
    <row r="35" spans="1:20" x14ac:dyDescent="0.25">
      <c r="A35" s="7" t="s">
        <v>87</v>
      </c>
      <c r="B35" s="7" t="s">
        <v>88</v>
      </c>
      <c r="C35" s="7" t="s">
        <v>25</v>
      </c>
      <c r="D35" s="7">
        <v>15</v>
      </c>
      <c r="E35" s="7"/>
      <c r="F35" s="7">
        <v>15</v>
      </c>
      <c r="G35" s="7"/>
      <c r="H35" s="7">
        <f>SUM(Tabla1[[#This Row],[PRIMER TRIMESTRE]:[CUARTO TRIMESTRE]])</f>
        <v>30</v>
      </c>
      <c r="I35" s="8">
        <v>150</v>
      </c>
      <c r="J35" s="8">
        <f t="shared" si="1"/>
        <v>4500</v>
      </c>
      <c r="K35" s="8">
        <f>+Tabla1[[#This Row],[COSTO TOTAL UNITARIO]]</f>
        <v>4500</v>
      </c>
      <c r="L35" s="7" t="s">
        <v>29</v>
      </c>
      <c r="M35" s="7" t="s">
        <v>30</v>
      </c>
      <c r="N35" s="8"/>
      <c r="O35" s="7"/>
      <c r="T35" s="5" t="s">
        <v>89</v>
      </c>
    </row>
    <row r="36" spans="1:20" x14ac:dyDescent="0.25">
      <c r="A36" s="7" t="s">
        <v>90</v>
      </c>
      <c r="B36" s="7" t="s">
        <v>91</v>
      </c>
      <c r="C36" s="7" t="s">
        <v>25</v>
      </c>
      <c r="D36" s="7">
        <v>10</v>
      </c>
      <c r="E36" s="7"/>
      <c r="F36" s="7"/>
      <c r="G36" s="7"/>
      <c r="H36" s="7">
        <f>SUM(Tabla1[[#This Row],[PRIMER TRIMESTRE]:[CUARTO TRIMESTRE]])</f>
        <v>10</v>
      </c>
      <c r="I36" s="8">
        <v>270</v>
      </c>
      <c r="J36" s="8">
        <f t="shared" si="1"/>
        <v>2700</v>
      </c>
      <c r="K36" s="8"/>
      <c r="L36" s="7"/>
      <c r="M36" s="7"/>
      <c r="N36" s="8"/>
      <c r="O36" s="7"/>
      <c r="T36" s="5" t="s">
        <v>92</v>
      </c>
    </row>
    <row r="37" spans="1:20" x14ac:dyDescent="0.25">
      <c r="A37" s="7" t="s">
        <v>90</v>
      </c>
      <c r="B37" s="7" t="s">
        <v>93</v>
      </c>
      <c r="C37" s="7" t="s">
        <v>25</v>
      </c>
      <c r="D37" s="7">
        <v>10</v>
      </c>
      <c r="E37" s="7"/>
      <c r="F37" s="7"/>
      <c r="G37" s="7"/>
      <c r="H37" s="7">
        <f>SUM(Tabla1[[#This Row],[PRIMER TRIMESTRE]:[CUARTO TRIMESTRE]])</f>
        <v>10</v>
      </c>
      <c r="I37" s="8">
        <v>800</v>
      </c>
      <c r="J37" s="8">
        <f t="shared" si="1"/>
        <v>8000</v>
      </c>
      <c r="K37" s="8"/>
      <c r="L37" s="7"/>
      <c r="M37" s="7"/>
      <c r="N37" s="8"/>
      <c r="O37" s="7"/>
      <c r="T37" s="5" t="s">
        <v>94</v>
      </c>
    </row>
    <row r="38" spans="1:20" x14ac:dyDescent="0.25">
      <c r="A38" s="7" t="s">
        <v>90</v>
      </c>
      <c r="B38" s="7" t="s">
        <v>95</v>
      </c>
      <c r="C38" s="7" t="s">
        <v>25</v>
      </c>
      <c r="D38" s="7">
        <v>10</v>
      </c>
      <c r="E38" s="7"/>
      <c r="F38" s="7"/>
      <c r="G38" s="7"/>
      <c r="H38" s="7">
        <f>SUM(Tabla1[[#This Row],[PRIMER TRIMESTRE]:[CUARTO TRIMESTRE]])</f>
        <v>10</v>
      </c>
      <c r="I38" s="8">
        <v>300</v>
      </c>
      <c r="J38" s="8">
        <f t="shared" si="1"/>
        <v>3000</v>
      </c>
      <c r="K38" s="8"/>
      <c r="L38" s="7"/>
      <c r="M38" s="7"/>
      <c r="N38" s="8"/>
      <c r="O38" s="7"/>
      <c r="T38" s="5" t="s">
        <v>96</v>
      </c>
    </row>
    <row r="39" spans="1:20" x14ac:dyDescent="0.25">
      <c r="A39" s="7" t="s">
        <v>90</v>
      </c>
      <c r="B39" s="7" t="s">
        <v>97</v>
      </c>
      <c r="C39" s="7" t="s">
        <v>25</v>
      </c>
      <c r="D39" s="7">
        <v>10</v>
      </c>
      <c r="E39" s="7"/>
      <c r="F39" s="7"/>
      <c r="G39" s="7"/>
      <c r="H39" s="7">
        <f>SUM(Tabla1[[#This Row],[PRIMER TRIMESTRE]:[CUARTO TRIMESTRE]])</f>
        <v>10</v>
      </c>
      <c r="I39" s="8">
        <v>1000</v>
      </c>
      <c r="J39" s="8">
        <f t="shared" si="1"/>
        <v>10000</v>
      </c>
      <c r="K39" s="8">
        <f>+J36+J37+J38+Tabla1[[#This Row],[COSTO TOTAL UNITARIO]]</f>
        <v>23700</v>
      </c>
      <c r="L39" s="7" t="s">
        <v>29</v>
      </c>
      <c r="M39" s="7" t="s">
        <v>30</v>
      </c>
      <c r="N39" s="8"/>
      <c r="O39" s="7"/>
      <c r="T39" s="5" t="s">
        <v>98</v>
      </c>
    </row>
    <row r="40" spans="1:20" x14ac:dyDescent="0.25">
      <c r="A40" s="20" t="s">
        <v>99</v>
      </c>
      <c r="B40" s="20" t="s">
        <v>100</v>
      </c>
      <c r="C40" s="20" t="s">
        <v>25</v>
      </c>
      <c r="D40" s="20">
        <v>1</v>
      </c>
      <c r="E40" s="20"/>
      <c r="F40" s="20"/>
      <c r="G40" s="20"/>
      <c r="H40" s="20">
        <f>SUM(Tabla1[[#This Row],[PRIMER TRIMESTRE]:[CUARTO TRIMESTRE]])</f>
        <v>1</v>
      </c>
      <c r="I40" s="22">
        <v>4200</v>
      </c>
      <c r="J40" s="8">
        <f t="shared" si="1"/>
        <v>4200</v>
      </c>
      <c r="K40" s="22">
        <f>+Tabla1[[#This Row],[COSTO TOTAL UNITARIO]]</f>
        <v>4200</v>
      </c>
      <c r="L40" s="20" t="s">
        <v>29</v>
      </c>
      <c r="M40" s="7" t="s">
        <v>30</v>
      </c>
      <c r="N40" s="22"/>
      <c r="O40" s="20"/>
      <c r="T40" s="5" t="s">
        <v>101</v>
      </c>
    </row>
    <row r="41" spans="1:20" x14ac:dyDescent="0.25">
      <c r="A41" s="7" t="s">
        <v>102</v>
      </c>
      <c r="B41" s="18" t="s">
        <v>103</v>
      </c>
      <c r="C41" s="7" t="s">
        <v>25</v>
      </c>
      <c r="D41" s="7">
        <v>1</v>
      </c>
      <c r="E41" s="7"/>
      <c r="F41" s="7"/>
      <c r="G41" s="7"/>
      <c r="H41" s="7">
        <f>SUM(Tabla1[[#This Row],[PRIMER TRIMESTRE]:[CUARTO TRIMESTRE]])</f>
        <v>1</v>
      </c>
      <c r="I41" s="8">
        <v>9739</v>
      </c>
      <c r="J41" s="8">
        <f t="shared" si="1"/>
        <v>9739</v>
      </c>
      <c r="K41" s="8"/>
      <c r="L41" s="7"/>
      <c r="M41" s="7"/>
      <c r="N41" s="8"/>
      <c r="O41" s="7"/>
      <c r="T41" s="5"/>
    </row>
    <row r="42" spans="1:20" x14ac:dyDescent="0.25">
      <c r="A42" s="7" t="s">
        <v>102</v>
      </c>
      <c r="B42" s="18" t="s">
        <v>104</v>
      </c>
      <c r="C42" s="7" t="s">
        <v>25</v>
      </c>
      <c r="D42" s="7">
        <v>10</v>
      </c>
      <c r="E42" s="7"/>
      <c r="F42" s="7"/>
      <c r="G42" s="7"/>
      <c r="H42" s="7">
        <f>SUM(Tabla1[[#This Row],[PRIMER TRIMESTRE]:[CUARTO TRIMESTRE]])</f>
        <v>10</v>
      </c>
      <c r="I42" s="8">
        <v>75</v>
      </c>
      <c r="J42" s="8">
        <f t="shared" si="1"/>
        <v>750</v>
      </c>
      <c r="K42" s="8">
        <f>+J41+Tabla1[[#This Row],[COSTO TOTAL UNITARIO]]</f>
        <v>10489</v>
      </c>
      <c r="L42" s="7" t="s">
        <v>29</v>
      </c>
      <c r="M42" s="7" t="s">
        <v>30</v>
      </c>
      <c r="N42" s="8"/>
      <c r="O42" s="7"/>
      <c r="T42" s="5"/>
    </row>
    <row r="43" spans="1:20" x14ac:dyDescent="0.25">
      <c r="A43" s="7" t="s">
        <v>105</v>
      </c>
      <c r="B43" s="18" t="s">
        <v>106</v>
      </c>
      <c r="C43" s="7" t="s">
        <v>25</v>
      </c>
      <c r="D43" s="7">
        <v>3</v>
      </c>
      <c r="E43" s="7"/>
      <c r="F43" s="7"/>
      <c r="G43" s="7"/>
      <c r="H43" s="7">
        <f>SUM(Tabla1[[#This Row],[PRIMER TRIMESTRE]:[CUARTO TRIMESTRE]])</f>
        <v>3</v>
      </c>
      <c r="I43" s="8">
        <v>95</v>
      </c>
      <c r="J43" s="8">
        <f t="shared" si="1"/>
        <v>285</v>
      </c>
      <c r="K43" s="8"/>
      <c r="L43" s="7"/>
      <c r="M43" s="7"/>
      <c r="N43" s="8"/>
      <c r="O43" s="7"/>
      <c r="T43" s="5"/>
    </row>
    <row r="44" spans="1:20" x14ac:dyDescent="0.25">
      <c r="A44" s="20" t="s">
        <v>105</v>
      </c>
      <c r="B44" s="21" t="s">
        <v>107</v>
      </c>
      <c r="C44" s="20" t="s">
        <v>25</v>
      </c>
      <c r="D44" s="20">
        <v>2</v>
      </c>
      <c r="E44" s="20"/>
      <c r="F44" s="20"/>
      <c r="G44" s="20"/>
      <c r="H44" s="20">
        <f>SUM(Tabla1[[#This Row],[PRIMER TRIMESTRE]:[CUARTO TRIMESTRE]])</f>
        <v>2</v>
      </c>
      <c r="I44" s="22">
        <v>175</v>
      </c>
      <c r="J44" s="8">
        <f t="shared" si="1"/>
        <v>350</v>
      </c>
      <c r="K44" s="22"/>
      <c r="L44" s="20"/>
      <c r="M44" s="20"/>
      <c r="N44" s="22"/>
      <c r="O44" s="20"/>
      <c r="T44" s="5" t="s">
        <v>108</v>
      </c>
    </row>
    <row r="45" spans="1:20" x14ac:dyDescent="0.25">
      <c r="A45" s="7" t="s">
        <v>105</v>
      </c>
      <c r="B45" s="18" t="s">
        <v>109</v>
      </c>
      <c r="C45" s="7" t="s">
        <v>49</v>
      </c>
      <c r="D45" s="7">
        <v>1</v>
      </c>
      <c r="E45" s="7"/>
      <c r="F45" s="7">
        <v>1</v>
      </c>
      <c r="G45" s="7"/>
      <c r="H45" s="7">
        <f>SUM(Tabla1[[#This Row],[PRIMER TRIMESTRE]:[CUARTO TRIMESTRE]])</f>
        <v>2</v>
      </c>
      <c r="I45" s="8">
        <v>700</v>
      </c>
      <c r="J45" s="8">
        <f t="shared" si="1"/>
        <v>1400</v>
      </c>
      <c r="K45" s="8"/>
      <c r="L45" s="7"/>
      <c r="M45" s="7"/>
      <c r="N45" s="8"/>
      <c r="O45" s="7"/>
      <c r="T45" s="5" t="s">
        <v>110</v>
      </c>
    </row>
    <row r="46" spans="1:20" x14ac:dyDescent="0.25">
      <c r="A46" s="7" t="s">
        <v>105</v>
      </c>
      <c r="B46" s="18" t="s">
        <v>111</v>
      </c>
      <c r="C46" s="7" t="s">
        <v>49</v>
      </c>
      <c r="D46" s="7">
        <v>1</v>
      </c>
      <c r="E46" s="7"/>
      <c r="F46" s="7"/>
      <c r="G46" s="7"/>
      <c r="H46" s="7">
        <f>SUM(Tabla1[[#This Row],[PRIMER TRIMESTRE]:[CUARTO TRIMESTRE]])</f>
        <v>1</v>
      </c>
      <c r="I46" s="8">
        <v>1360</v>
      </c>
      <c r="J46" s="8">
        <f t="shared" si="1"/>
        <v>1360</v>
      </c>
      <c r="K46" s="8"/>
      <c r="L46" s="7"/>
      <c r="M46" s="7"/>
      <c r="N46" s="8"/>
      <c r="O46" s="7"/>
      <c r="T46" s="5" t="s">
        <v>33</v>
      </c>
    </row>
    <row r="47" spans="1:20" x14ac:dyDescent="0.25">
      <c r="A47" s="20" t="s">
        <v>105</v>
      </c>
      <c r="B47" s="21" t="s">
        <v>112</v>
      </c>
      <c r="C47" s="20" t="s">
        <v>25</v>
      </c>
      <c r="D47" s="20">
        <v>16</v>
      </c>
      <c r="E47" s="20"/>
      <c r="F47" s="20"/>
      <c r="G47" s="20"/>
      <c r="H47" s="20">
        <f>SUM(Tabla1[[#This Row],[PRIMER TRIMESTRE]:[CUARTO TRIMESTRE]])</f>
        <v>16</v>
      </c>
      <c r="I47" s="22">
        <v>550</v>
      </c>
      <c r="J47" s="8">
        <f t="shared" si="1"/>
        <v>8800</v>
      </c>
      <c r="K47" s="22"/>
      <c r="L47" s="20"/>
      <c r="M47" s="20"/>
      <c r="N47" s="22"/>
      <c r="O47" s="20"/>
      <c r="T47" s="5" t="s">
        <v>113</v>
      </c>
    </row>
    <row r="48" spans="1:20" x14ac:dyDescent="0.25">
      <c r="A48" s="7" t="s">
        <v>105</v>
      </c>
      <c r="B48" s="18" t="s">
        <v>114</v>
      </c>
      <c r="C48" s="7" t="s">
        <v>49</v>
      </c>
      <c r="D48" s="7">
        <v>1</v>
      </c>
      <c r="E48" s="7"/>
      <c r="F48" s="7"/>
      <c r="G48" s="7"/>
      <c r="H48" s="7">
        <f>SUM(Tabla1[[#This Row],[PRIMER TRIMESTRE]:[CUARTO TRIMESTRE]])</f>
        <v>1</v>
      </c>
      <c r="I48" s="8">
        <v>1360</v>
      </c>
      <c r="J48" s="8">
        <f t="shared" si="1"/>
        <v>1360</v>
      </c>
      <c r="K48" s="8"/>
      <c r="L48" s="7"/>
      <c r="M48" s="7"/>
      <c r="N48" s="8"/>
      <c r="O48" s="7"/>
      <c r="T48" s="5" t="s">
        <v>69</v>
      </c>
    </row>
    <row r="49" spans="1:20" x14ac:dyDescent="0.25">
      <c r="A49" s="7" t="s">
        <v>105</v>
      </c>
      <c r="B49" s="18" t="s">
        <v>115</v>
      </c>
      <c r="C49" s="7" t="s">
        <v>55</v>
      </c>
      <c r="D49" s="7">
        <v>1</v>
      </c>
      <c r="E49" s="7"/>
      <c r="F49" s="7"/>
      <c r="G49" s="7"/>
      <c r="H49" s="7">
        <f>SUM(Tabla1[[#This Row],[PRIMER TRIMESTRE]:[CUARTO TRIMESTRE]])</f>
        <v>1</v>
      </c>
      <c r="I49" s="8">
        <v>72.5</v>
      </c>
      <c r="J49" s="8">
        <f t="shared" si="1"/>
        <v>72.5</v>
      </c>
      <c r="K49" s="8"/>
      <c r="L49" s="7"/>
      <c r="M49" s="7"/>
      <c r="N49" s="8"/>
      <c r="O49" s="7"/>
      <c r="T49" s="5" t="s">
        <v>116</v>
      </c>
    </row>
    <row r="50" spans="1:20" x14ac:dyDescent="0.25">
      <c r="A50" s="20" t="s">
        <v>105</v>
      </c>
      <c r="B50" s="18" t="s">
        <v>117</v>
      </c>
      <c r="C50" s="20" t="s">
        <v>25</v>
      </c>
      <c r="D50" s="20">
        <v>1</v>
      </c>
      <c r="E50" s="20"/>
      <c r="F50" s="20"/>
      <c r="G50" s="20"/>
      <c r="H50" s="20">
        <f>SUM(Tabla1[[#This Row],[PRIMER TRIMESTRE]:[CUARTO TRIMESTRE]])</f>
        <v>1</v>
      </c>
      <c r="I50" s="22">
        <v>56700</v>
      </c>
      <c r="J50" s="8">
        <f t="shared" si="1"/>
        <v>56700</v>
      </c>
      <c r="K50" s="22"/>
      <c r="L50" s="20"/>
      <c r="M50" s="20"/>
      <c r="N50" s="22"/>
      <c r="O50" s="20"/>
      <c r="T50" s="5" t="s">
        <v>118</v>
      </c>
    </row>
    <row r="51" spans="1:20" x14ac:dyDescent="0.25">
      <c r="A51" s="7" t="s">
        <v>105</v>
      </c>
      <c r="B51" s="18" t="s">
        <v>119</v>
      </c>
      <c r="C51" s="7" t="s">
        <v>120</v>
      </c>
      <c r="D51" s="7">
        <v>1</v>
      </c>
      <c r="E51" s="7"/>
      <c r="F51" s="7"/>
      <c r="G51" s="7"/>
      <c r="H51" s="7">
        <f>SUM(Tabla1[[#This Row],[PRIMER TRIMESTRE]:[CUARTO TRIMESTRE]])</f>
        <v>1</v>
      </c>
      <c r="I51" s="8">
        <v>1700</v>
      </c>
      <c r="J51" s="8">
        <f t="shared" si="1"/>
        <v>1700</v>
      </c>
      <c r="K51" s="8"/>
      <c r="L51" s="7"/>
      <c r="M51" s="7"/>
      <c r="N51" s="8"/>
      <c r="O51" s="7"/>
      <c r="T51" s="5" t="s">
        <v>121</v>
      </c>
    </row>
    <row r="52" spans="1:20" x14ac:dyDescent="0.25">
      <c r="A52" s="7" t="s">
        <v>105</v>
      </c>
      <c r="B52" s="18" t="s">
        <v>122</v>
      </c>
      <c r="C52" s="7" t="s">
        <v>25</v>
      </c>
      <c r="D52" s="7">
        <v>1</v>
      </c>
      <c r="E52" s="7"/>
      <c r="F52" s="7"/>
      <c r="G52" s="7"/>
      <c r="H52" s="7">
        <f>SUM(Tabla1[[#This Row],[PRIMER TRIMESTRE]:[CUARTO TRIMESTRE]])</f>
        <v>1</v>
      </c>
      <c r="I52" s="8">
        <v>14915.2</v>
      </c>
      <c r="J52" s="8">
        <f t="shared" si="1"/>
        <v>14915.2</v>
      </c>
      <c r="K52" s="8"/>
      <c r="L52" s="7"/>
      <c r="M52" s="7"/>
      <c r="N52" s="8"/>
      <c r="O52" s="7"/>
      <c r="T52" s="5" t="s">
        <v>123</v>
      </c>
    </row>
    <row r="53" spans="1:20" x14ac:dyDescent="0.25">
      <c r="A53" s="7" t="s">
        <v>105</v>
      </c>
      <c r="B53" s="18" t="s">
        <v>124</v>
      </c>
      <c r="C53" s="7" t="s">
        <v>25</v>
      </c>
      <c r="D53" s="7">
        <v>1</v>
      </c>
      <c r="E53" s="7"/>
      <c r="F53" s="7"/>
      <c r="G53" s="7"/>
      <c r="H53" s="7">
        <f>SUM(Tabla1[[#This Row],[PRIMER TRIMESTRE]:[CUARTO TRIMESTRE]])</f>
        <v>1</v>
      </c>
      <c r="I53" s="8">
        <v>7945.15</v>
      </c>
      <c r="J53" s="8">
        <f t="shared" si="1"/>
        <v>7945.15</v>
      </c>
      <c r="K53" s="8"/>
      <c r="L53" s="7"/>
      <c r="M53" s="7"/>
      <c r="N53" s="8"/>
      <c r="O53" s="7"/>
      <c r="T53" s="5" t="s">
        <v>125</v>
      </c>
    </row>
    <row r="54" spans="1:20" x14ac:dyDescent="0.25">
      <c r="A54" s="7" t="s">
        <v>105</v>
      </c>
      <c r="B54" s="18" t="s">
        <v>126</v>
      </c>
      <c r="C54" s="7" t="s">
        <v>25</v>
      </c>
      <c r="D54" s="7"/>
      <c r="E54" s="7"/>
      <c r="F54" s="7">
        <v>1</v>
      </c>
      <c r="G54" s="7"/>
      <c r="H54" s="7">
        <f>SUM(Tabla1[[#This Row],[PRIMER TRIMESTRE]:[CUARTO TRIMESTRE]])</f>
        <v>1</v>
      </c>
      <c r="I54" s="8">
        <v>59873.52</v>
      </c>
      <c r="J54" s="8">
        <f t="shared" si="1"/>
        <v>59873.52</v>
      </c>
      <c r="K54" s="8"/>
      <c r="L54" s="7"/>
      <c r="M54" s="7"/>
      <c r="N54" s="8"/>
      <c r="O54" s="7"/>
      <c r="T54" s="5" t="s">
        <v>127</v>
      </c>
    </row>
    <row r="55" spans="1:20" x14ac:dyDescent="0.25">
      <c r="A55" s="7" t="s">
        <v>105</v>
      </c>
      <c r="B55" s="18" t="s">
        <v>128</v>
      </c>
      <c r="C55" s="7" t="s">
        <v>25</v>
      </c>
      <c r="D55" s="7"/>
      <c r="E55" s="7"/>
      <c r="F55" s="7"/>
      <c r="G55" s="7">
        <v>1</v>
      </c>
      <c r="H55" s="7">
        <f>SUM(Tabla1[[#This Row],[PRIMER TRIMESTRE]:[CUARTO TRIMESTRE]])</f>
        <v>1</v>
      </c>
      <c r="I55" s="8">
        <v>47723.45</v>
      </c>
      <c r="J55" s="8">
        <f t="shared" si="1"/>
        <v>47723.45</v>
      </c>
      <c r="K55" s="8"/>
      <c r="L55" s="7"/>
      <c r="M55" s="7"/>
      <c r="N55" s="8"/>
      <c r="O55" s="7"/>
      <c r="T55" s="5" t="s">
        <v>129</v>
      </c>
    </row>
    <row r="56" spans="1:20" x14ac:dyDescent="0.25">
      <c r="A56" s="20" t="s">
        <v>105</v>
      </c>
      <c r="B56" s="21" t="s">
        <v>130</v>
      </c>
      <c r="C56" s="20" t="s">
        <v>25</v>
      </c>
      <c r="D56" s="20">
        <v>3</v>
      </c>
      <c r="E56" s="20"/>
      <c r="F56" s="20"/>
      <c r="G56" s="20"/>
      <c r="H56" s="20">
        <f>SUM(Tabla1[[#This Row],[PRIMER TRIMESTRE]:[CUARTO TRIMESTRE]])</f>
        <v>3</v>
      </c>
      <c r="I56" s="22">
        <v>230</v>
      </c>
      <c r="J56" s="8">
        <f t="shared" si="1"/>
        <v>690</v>
      </c>
      <c r="K56" s="22"/>
      <c r="L56" s="20"/>
      <c r="M56" s="20"/>
      <c r="N56" s="22"/>
      <c r="O56" s="20"/>
      <c r="T56" s="5" t="s">
        <v>131</v>
      </c>
    </row>
    <row r="57" spans="1:20" x14ac:dyDescent="0.25">
      <c r="A57" s="20" t="s">
        <v>105</v>
      </c>
      <c r="B57" s="21" t="s">
        <v>132</v>
      </c>
      <c r="C57" s="20" t="s">
        <v>25</v>
      </c>
      <c r="D57" s="20">
        <v>1</v>
      </c>
      <c r="E57" s="20"/>
      <c r="F57" s="20"/>
      <c r="G57" s="20"/>
      <c r="H57" s="20">
        <f>SUM(Tabla1[[#This Row],[PRIMER TRIMESTRE]:[CUARTO TRIMESTRE]])</f>
        <v>1</v>
      </c>
      <c r="I57" s="22">
        <v>350</v>
      </c>
      <c r="J57" s="8">
        <f t="shared" si="1"/>
        <v>350</v>
      </c>
      <c r="K57" s="22"/>
      <c r="L57" s="20"/>
      <c r="M57" s="20"/>
      <c r="N57" s="22"/>
      <c r="O57" s="20"/>
      <c r="T57" s="5"/>
    </row>
    <row r="58" spans="1:20" x14ac:dyDescent="0.25">
      <c r="A58" s="20" t="s">
        <v>105</v>
      </c>
      <c r="B58" s="21" t="s">
        <v>133</v>
      </c>
      <c r="C58" s="20" t="s">
        <v>25</v>
      </c>
      <c r="D58" s="20">
        <v>1</v>
      </c>
      <c r="E58" s="20"/>
      <c r="F58" s="20"/>
      <c r="G58" s="20"/>
      <c r="H58" s="20">
        <f>SUM(Tabla1[[#This Row],[PRIMER TRIMESTRE]:[CUARTO TRIMESTRE]])</f>
        <v>1</v>
      </c>
      <c r="I58" s="22">
        <v>500</v>
      </c>
      <c r="J58" s="8">
        <f t="shared" si="1"/>
        <v>500</v>
      </c>
      <c r="K58" s="22"/>
      <c r="L58" s="20"/>
      <c r="M58" s="20"/>
      <c r="N58" s="22"/>
      <c r="O58" s="20"/>
      <c r="T58" s="5" t="s">
        <v>134</v>
      </c>
    </row>
    <row r="59" spans="1:20" x14ac:dyDescent="0.25">
      <c r="A59" s="20" t="s">
        <v>105</v>
      </c>
      <c r="B59" s="21" t="s">
        <v>135</v>
      </c>
      <c r="C59" s="20" t="s">
        <v>25</v>
      </c>
      <c r="D59" s="20">
        <v>1</v>
      </c>
      <c r="E59" s="20"/>
      <c r="F59" s="20"/>
      <c r="G59" s="20"/>
      <c r="H59" s="20">
        <f>SUM(Tabla1[[#This Row],[PRIMER TRIMESTRE]:[CUARTO TRIMESTRE]])</f>
        <v>1</v>
      </c>
      <c r="I59" s="22">
        <v>950</v>
      </c>
      <c r="J59" s="8">
        <f t="shared" si="1"/>
        <v>950</v>
      </c>
      <c r="K59" s="22"/>
      <c r="L59" s="20"/>
      <c r="M59" s="20"/>
      <c r="N59" s="22"/>
      <c r="O59" s="20"/>
      <c r="T59" s="5" t="s">
        <v>136</v>
      </c>
    </row>
    <row r="60" spans="1:20" x14ac:dyDescent="0.25">
      <c r="A60" s="7" t="s">
        <v>105</v>
      </c>
      <c r="B60" s="18" t="s">
        <v>137</v>
      </c>
      <c r="C60" s="7" t="s">
        <v>25</v>
      </c>
      <c r="D60" s="7">
        <v>3</v>
      </c>
      <c r="E60" s="7"/>
      <c r="F60" s="7"/>
      <c r="G60" s="7"/>
      <c r="H60" s="7">
        <f>SUM(Tabla1[[#This Row],[PRIMER TRIMESTRE]:[CUARTO TRIMESTRE]])</f>
        <v>3</v>
      </c>
      <c r="I60" s="8">
        <v>40</v>
      </c>
      <c r="J60" s="8">
        <f t="shared" si="1"/>
        <v>120</v>
      </c>
      <c r="K60" s="8"/>
      <c r="L60" s="7"/>
      <c r="M60" s="7"/>
      <c r="N60" s="8"/>
      <c r="O60" s="7"/>
      <c r="T60" s="5" t="s">
        <v>138</v>
      </c>
    </row>
    <row r="61" spans="1:20" x14ac:dyDescent="0.25">
      <c r="A61" s="20" t="s">
        <v>105</v>
      </c>
      <c r="B61" s="21" t="s">
        <v>139</v>
      </c>
      <c r="C61" s="20" t="s">
        <v>25</v>
      </c>
      <c r="D61" s="20">
        <v>1</v>
      </c>
      <c r="E61" s="20"/>
      <c r="F61" s="20"/>
      <c r="G61" s="20"/>
      <c r="H61" s="20">
        <f>SUM(Tabla1[[#This Row],[PRIMER TRIMESTRE]:[CUARTO TRIMESTRE]])</f>
        <v>1</v>
      </c>
      <c r="I61" s="22">
        <v>2025</v>
      </c>
      <c r="J61" s="8">
        <f t="shared" si="1"/>
        <v>2025</v>
      </c>
      <c r="K61" s="22"/>
      <c r="L61" s="20"/>
      <c r="M61" s="20"/>
      <c r="N61" s="22"/>
      <c r="O61" s="20"/>
      <c r="T61" s="5" t="s">
        <v>140</v>
      </c>
    </row>
    <row r="62" spans="1:20" x14ac:dyDescent="0.25">
      <c r="A62" s="7" t="s">
        <v>105</v>
      </c>
      <c r="B62" s="18" t="s">
        <v>141</v>
      </c>
      <c r="C62" s="7" t="s">
        <v>25</v>
      </c>
      <c r="D62" s="7">
        <v>12</v>
      </c>
      <c r="E62" s="7"/>
      <c r="F62" s="7"/>
      <c r="G62" s="7"/>
      <c r="H62" s="7">
        <f>SUM(Tabla1[[#This Row],[PRIMER TRIMESTRE]:[CUARTO TRIMESTRE]])</f>
        <v>12</v>
      </c>
      <c r="I62" s="8">
        <v>55</v>
      </c>
      <c r="J62" s="8">
        <f t="shared" si="1"/>
        <v>660</v>
      </c>
      <c r="K62" s="8"/>
      <c r="L62" s="7"/>
      <c r="M62" s="7"/>
      <c r="N62" s="8"/>
      <c r="O62" s="7"/>
      <c r="T62" s="5" t="s">
        <v>142</v>
      </c>
    </row>
    <row r="63" spans="1:20" x14ac:dyDescent="0.25">
      <c r="A63" s="7" t="s">
        <v>105</v>
      </c>
      <c r="B63" s="18" t="s">
        <v>143</v>
      </c>
      <c r="C63" s="7" t="s">
        <v>25</v>
      </c>
      <c r="D63" s="7">
        <v>12</v>
      </c>
      <c r="E63" s="7"/>
      <c r="F63" s="7"/>
      <c r="G63" s="7"/>
      <c r="H63" s="7">
        <f>SUM(Tabla1[[#This Row],[PRIMER TRIMESTRE]:[CUARTO TRIMESTRE]])</f>
        <v>12</v>
      </c>
      <c r="I63" s="8">
        <v>65</v>
      </c>
      <c r="J63" s="8">
        <f t="shared" si="1"/>
        <v>780</v>
      </c>
      <c r="K63" s="8"/>
      <c r="L63" s="7"/>
      <c r="M63" s="7"/>
      <c r="N63" s="8"/>
      <c r="O63" s="7"/>
      <c r="T63" s="5" t="s">
        <v>144</v>
      </c>
    </row>
    <row r="64" spans="1:20" x14ac:dyDescent="0.25">
      <c r="A64" s="7" t="s">
        <v>105</v>
      </c>
      <c r="B64" s="18" t="s">
        <v>145</v>
      </c>
      <c r="C64" s="7" t="s">
        <v>25</v>
      </c>
      <c r="D64" s="7">
        <v>24</v>
      </c>
      <c r="E64" s="7"/>
      <c r="F64" s="7"/>
      <c r="G64" s="7"/>
      <c r="H64" s="7">
        <f>SUM(Tabla1[[#This Row],[PRIMER TRIMESTRE]:[CUARTO TRIMESTRE]])</f>
        <v>24</v>
      </c>
      <c r="I64" s="8">
        <v>49.95</v>
      </c>
      <c r="J64" s="8">
        <f t="shared" si="1"/>
        <v>1198.8000000000002</v>
      </c>
      <c r="K64" s="8"/>
      <c r="L64" s="7"/>
      <c r="M64" s="7"/>
      <c r="N64" s="8"/>
      <c r="O64" s="7"/>
      <c r="T64" s="5" t="s">
        <v>146</v>
      </c>
    </row>
    <row r="65" spans="1:20" x14ac:dyDescent="0.25">
      <c r="A65" s="7" t="s">
        <v>105</v>
      </c>
      <c r="B65" s="18" t="s">
        <v>147</v>
      </c>
      <c r="C65" s="7" t="s">
        <v>25</v>
      </c>
      <c r="D65" s="7"/>
      <c r="E65" s="7">
        <v>1</v>
      </c>
      <c r="F65" s="7"/>
      <c r="G65" s="7"/>
      <c r="H65" s="7">
        <f>SUM(Tabla1[[#This Row],[PRIMER TRIMESTRE]:[CUARTO TRIMESTRE]])</f>
        <v>1</v>
      </c>
      <c r="I65" s="8">
        <v>16656.41</v>
      </c>
      <c r="J65" s="8">
        <f t="shared" si="1"/>
        <v>16656.41</v>
      </c>
      <c r="K65" s="8"/>
      <c r="L65" s="7"/>
      <c r="M65" s="7"/>
      <c r="N65" s="8"/>
      <c r="O65" s="7"/>
      <c r="T65" s="5" t="s">
        <v>148</v>
      </c>
    </row>
    <row r="66" spans="1:20" x14ac:dyDescent="0.25">
      <c r="A66" s="7" t="s">
        <v>105</v>
      </c>
      <c r="B66" s="18" t="s">
        <v>149</v>
      </c>
      <c r="C66" s="7" t="s">
        <v>25</v>
      </c>
      <c r="D66" s="7">
        <v>2</v>
      </c>
      <c r="E66" s="7"/>
      <c r="F66" s="7"/>
      <c r="G66" s="7"/>
      <c r="H66" s="7">
        <f>SUM(Tabla1[[#This Row],[PRIMER TRIMESTRE]:[CUARTO TRIMESTRE]])</f>
        <v>2</v>
      </c>
      <c r="I66" s="8">
        <v>115</v>
      </c>
      <c r="J66" s="8">
        <f t="shared" si="1"/>
        <v>230</v>
      </c>
      <c r="K66" s="8"/>
      <c r="L66" s="7"/>
      <c r="M66" s="7"/>
      <c r="N66" s="8"/>
      <c r="O66" s="7"/>
      <c r="T66" s="5" t="s">
        <v>150</v>
      </c>
    </row>
    <row r="67" spans="1:20" x14ac:dyDescent="0.25">
      <c r="A67" s="7" t="s">
        <v>105</v>
      </c>
      <c r="B67" s="18" t="s">
        <v>151</v>
      </c>
      <c r="C67" s="7" t="s">
        <v>25</v>
      </c>
      <c r="D67" s="7">
        <v>3</v>
      </c>
      <c r="E67" s="7"/>
      <c r="F67" s="7"/>
      <c r="G67" s="7"/>
      <c r="H67" s="7">
        <f>SUM(Tabla1[[#This Row],[PRIMER TRIMESTRE]:[CUARTO TRIMESTRE]])</f>
        <v>3</v>
      </c>
      <c r="I67" s="8">
        <v>149.99</v>
      </c>
      <c r="J67" s="8">
        <f>+H67*I67</f>
        <v>449.97</v>
      </c>
      <c r="K67" s="8"/>
      <c r="L67" s="7"/>
      <c r="M67" s="7"/>
      <c r="N67" s="8"/>
      <c r="O67" s="7"/>
      <c r="T67" s="5" t="s">
        <v>152</v>
      </c>
    </row>
    <row r="68" spans="1:20" x14ac:dyDescent="0.25">
      <c r="A68" s="7" t="s">
        <v>105</v>
      </c>
      <c r="B68" s="18" t="s">
        <v>153</v>
      </c>
      <c r="C68" s="7" t="s">
        <v>25</v>
      </c>
      <c r="D68" s="7">
        <v>1</v>
      </c>
      <c r="E68" s="7"/>
      <c r="F68" s="7"/>
      <c r="G68" s="7"/>
      <c r="H68" s="7">
        <f>SUM(Tabla1[[#This Row],[PRIMER TRIMESTRE]:[CUARTO TRIMESTRE]])</f>
        <v>1</v>
      </c>
      <c r="I68" s="8">
        <v>1200</v>
      </c>
      <c r="J68" s="8">
        <v>1200</v>
      </c>
      <c r="K68" s="8"/>
      <c r="L68" s="7"/>
      <c r="M68" s="7"/>
      <c r="N68" s="8"/>
      <c r="O68" s="7"/>
      <c r="T68" s="5" t="s">
        <v>154</v>
      </c>
    </row>
    <row r="69" spans="1:20" x14ac:dyDescent="0.25">
      <c r="A69" s="7" t="s">
        <v>105</v>
      </c>
      <c r="B69" s="18" t="s">
        <v>155</v>
      </c>
      <c r="C69" s="7" t="s">
        <v>25</v>
      </c>
      <c r="D69" s="7">
        <v>1</v>
      </c>
      <c r="E69" s="7"/>
      <c r="F69" s="7"/>
      <c r="G69" s="7"/>
      <c r="H69" s="7">
        <f>SUM(Tabla1[[#This Row],[PRIMER TRIMESTRE]:[CUARTO TRIMESTRE]])</f>
        <v>1</v>
      </c>
      <c r="I69" s="8">
        <v>1166</v>
      </c>
      <c r="J69" s="8">
        <f>+H69*I69</f>
        <v>1166</v>
      </c>
      <c r="K69" s="8"/>
      <c r="L69" s="7"/>
      <c r="M69" s="7"/>
      <c r="N69" s="8"/>
      <c r="O69" s="7"/>
      <c r="T69" s="5" t="s">
        <v>156</v>
      </c>
    </row>
    <row r="70" spans="1:20" x14ac:dyDescent="0.25">
      <c r="A70" s="7" t="s">
        <v>105</v>
      </c>
      <c r="B70" s="18" t="s">
        <v>157</v>
      </c>
      <c r="C70" s="7" t="s">
        <v>25</v>
      </c>
      <c r="D70" s="7">
        <v>1</v>
      </c>
      <c r="E70" s="7"/>
      <c r="F70" s="7"/>
      <c r="G70" s="7"/>
      <c r="H70" s="7">
        <f>SUM(Tabla1[[#This Row],[PRIMER TRIMESTRE]:[CUARTO TRIMESTRE]])</f>
        <v>1</v>
      </c>
      <c r="I70" s="8">
        <v>890</v>
      </c>
      <c r="J70" s="8">
        <f>+H70*I70</f>
        <v>890</v>
      </c>
      <c r="K70" s="8"/>
      <c r="L70" s="7"/>
      <c r="M70" s="7"/>
      <c r="N70" s="8"/>
      <c r="O70" s="7"/>
      <c r="T70" s="5" t="s">
        <v>158</v>
      </c>
    </row>
    <row r="71" spans="1:20" x14ac:dyDescent="0.25">
      <c r="A71" s="7" t="s">
        <v>105</v>
      </c>
      <c r="B71" s="18" t="s">
        <v>159</v>
      </c>
      <c r="C71" s="7" t="s">
        <v>25</v>
      </c>
      <c r="D71" s="7">
        <v>1</v>
      </c>
      <c r="E71" s="7"/>
      <c r="F71" s="7"/>
      <c r="G71" s="7"/>
      <c r="H71" s="7">
        <f>SUM(Tabla1[[#This Row],[PRIMER TRIMESTRE]:[CUARTO TRIMESTRE]])</f>
        <v>1</v>
      </c>
      <c r="I71" s="8">
        <v>160</v>
      </c>
      <c r="J71" s="8">
        <f>+H71*I71</f>
        <v>160</v>
      </c>
      <c r="K71" s="8"/>
      <c r="L71" s="7"/>
      <c r="M71" s="7"/>
      <c r="N71" s="8"/>
      <c r="O71" s="7"/>
      <c r="T71" s="5" t="s">
        <v>160</v>
      </c>
    </row>
    <row r="72" spans="1:20" x14ac:dyDescent="0.25">
      <c r="A72" s="7" t="s">
        <v>105</v>
      </c>
      <c r="B72" s="18" t="s">
        <v>161</v>
      </c>
      <c r="C72" s="7" t="s">
        <v>25</v>
      </c>
      <c r="D72" s="7">
        <v>5</v>
      </c>
      <c r="E72" s="7"/>
      <c r="F72" s="7"/>
      <c r="G72" s="7"/>
      <c r="H72" s="7">
        <f>SUM(Tabla1[[#This Row],[PRIMER TRIMESTRE]:[CUARTO TRIMESTRE]])</f>
        <v>5</v>
      </c>
      <c r="I72" s="8">
        <v>145</v>
      </c>
      <c r="J72" s="8">
        <v>725</v>
      </c>
      <c r="K72" s="8"/>
      <c r="L72" s="7"/>
      <c r="M72" s="7"/>
      <c r="N72" s="8"/>
      <c r="O72" s="7"/>
      <c r="T72" s="5" t="s">
        <v>162</v>
      </c>
    </row>
    <row r="73" spans="1:20" x14ac:dyDescent="0.25">
      <c r="A73" s="7" t="s">
        <v>105</v>
      </c>
      <c r="B73" s="18" t="s">
        <v>163</v>
      </c>
      <c r="C73" s="7" t="s">
        <v>25</v>
      </c>
      <c r="D73" s="7">
        <v>10</v>
      </c>
      <c r="E73" s="7"/>
      <c r="F73" s="7"/>
      <c r="G73" s="7"/>
      <c r="H73" s="7">
        <f>SUM(Tabla1[[#This Row],[PRIMER TRIMESTRE]:[CUARTO TRIMESTRE]])</f>
        <v>10</v>
      </c>
      <c r="I73" s="8">
        <v>37</v>
      </c>
      <c r="J73" s="8">
        <f t="shared" ref="J73:J136" si="2">+H73*I73</f>
        <v>370</v>
      </c>
      <c r="K73" s="8"/>
      <c r="L73" s="7"/>
      <c r="M73" s="7"/>
      <c r="N73" s="8"/>
      <c r="O73" s="7"/>
      <c r="T73" s="5" t="s">
        <v>164</v>
      </c>
    </row>
    <row r="74" spans="1:20" x14ac:dyDescent="0.25">
      <c r="A74" s="7" t="s">
        <v>105</v>
      </c>
      <c r="B74" s="18" t="s">
        <v>165</v>
      </c>
      <c r="C74" s="7" t="s">
        <v>25</v>
      </c>
      <c r="D74" s="7">
        <v>12</v>
      </c>
      <c r="E74" s="7"/>
      <c r="F74" s="7"/>
      <c r="G74" s="7"/>
      <c r="H74" s="7">
        <f>SUM(Tabla1[[#This Row],[PRIMER TRIMESTRE]:[CUARTO TRIMESTRE]])</f>
        <v>12</v>
      </c>
      <c r="I74" s="8">
        <v>159</v>
      </c>
      <c r="J74" s="8">
        <f t="shared" si="2"/>
        <v>1908</v>
      </c>
      <c r="K74" s="8"/>
      <c r="L74" s="7"/>
      <c r="M74" s="7"/>
      <c r="N74" s="8"/>
      <c r="O74" s="7"/>
      <c r="T74" s="5" t="s">
        <v>166</v>
      </c>
    </row>
    <row r="75" spans="1:20" x14ac:dyDescent="0.25">
      <c r="A75" s="7" t="s">
        <v>105</v>
      </c>
      <c r="B75" s="18" t="s">
        <v>167</v>
      </c>
      <c r="C75" s="7" t="s">
        <v>55</v>
      </c>
      <c r="D75" s="7">
        <v>1</v>
      </c>
      <c r="E75" s="7"/>
      <c r="F75" s="7"/>
      <c r="G75" s="7"/>
      <c r="H75" s="7">
        <f>SUM(Tabla1[[#This Row],[PRIMER TRIMESTRE]:[CUARTO TRIMESTRE]])</f>
        <v>1</v>
      </c>
      <c r="I75" s="8">
        <v>241</v>
      </c>
      <c r="J75" s="8">
        <f t="shared" si="2"/>
        <v>241</v>
      </c>
      <c r="K75" s="8"/>
      <c r="L75" s="7"/>
      <c r="M75" s="7"/>
      <c r="N75" s="8"/>
      <c r="O75" s="7"/>
      <c r="T75" s="5" t="s">
        <v>168</v>
      </c>
    </row>
    <row r="76" spans="1:20" x14ac:dyDescent="0.25">
      <c r="A76" s="7" t="s">
        <v>105</v>
      </c>
      <c r="B76" s="18" t="s">
        <v>169</v>
      </c>
      <c r="C76" s="7" t="s">
        <v>25</v>
      </c>
      <c r="D76" s="7">
        <v>2</v>
      </c>
      <c r="E76" s="7"/>
      <c r="F76" s="7"/>
      <c r="G76" s="7"/>
      <c r="H76" s="7">
        <f>SUM(Tabla1[[#This Row],[PRIMER TRIMESTRE]:[CUARTO TRIMESTRE]])</f>
        <v>2</v>
      </c>
      <c r="I76" s="8">
        <v>405</v>
      </c>
      <c r="J76" s="8">
        <f t="shared" si="2"/>
        <v>810</v>
      </c>
      <c r="K76" s="8"/>
      <c r="L76" s="7"/>
      <c r="M76" s="7"/>
      <c r="N76" s="8"/>
      <c r="O76" s="7"/>
      <c r="T76" s="5" t="s">
        <v>170</v>
      </c>
    </row>
    <row r="77" spans="1:20" x14ac:dyDescent="0.25">
      <c r="A77" s="7" t="s">
        <v>105</v>
      </c>
      <c r="B77" s="18" t="s">
        <v>171</v>
      </c>
      <c r="C77" s="7" t="s">
        <v>25</v>
      </c>
      <c r="D77" s="7">
        <v>24</v>
      </c>
      <c r="E77" s="7"/>
      <c r="F77" s="7"/>
      <c r="G77" s="7"/>
      <c r="H77" s="7">
        <f>SUM(Tabla1[[#This Row],[PRIMER TRIMESTRE]:[CUARTO TRIMESTRE]])</f>
        <v>24</v>
      </c>
      <c r="I77" s="8">
        <v>80</v>
      </c>
      <c r="J77" s="8">
        <f t="shared" si="2"/>
        <v>1920</v>
      </c>
      <c r="K77" s="8"/>
      <c r="L77" s="7"/>
      <c r="M77" s="7"/>
      <c r="N77" s="8"/>
      <c r="O77" s="7"/>
      <c r="T77" s="5"/>
    </row>
    <row r="78" spans="1:20" x14ac:dyDescent="0.25">
      <c r="A78" s="7" t="s">
        <v>105</v>
      </c>
      <c r="B78" s="18" t="s">
        <v>172</v>
      </c>
      <c r="C78" s="7" t="s">
        <v>49</v>
      </c>
      <c r="D78" s="7">
        <v>10</v>
      </c>
      <c r="E78" s="7"/>
      <c r="F78" s="7"/>
      <c r="G78" s="7"/>
      <c r="H78" s="7">
        <f>SUM(Tabla1[[#This Row],[PRIMER TRIMESTRE]:[CUARTO TRIMESTRE]])</f>
        <v>10</v>
      </c>
      <c r="I78" s="8">
        <v>24.5</v>
      </c>
      <c r="J78" s="8">
        <f t="shared" si="2"/>
        <v>245</v>
      </c>
      <c r="K78" s="8"/>
      <c r="L78" s="7"/>
      <c r="M78" s="7"/>
      <c r="N78" s="8"/>
      <c r="O78" s="7"/>
      <c r="T78" s="5" t="s">
        <v>173</v>
      </c>
    </row>
    <row r="79" spans="1:20" x14ac:dyDescent="0.25">
      <c r="A79" s="7" t="s">
        <v>105</v>
      </c>
      <c r="B79" s="18" t="s">
        <v>174</v>
      </c>
      <c r="C79" s="7" t="s">
        <v>25</v>
      </c>
      <c r="D79" s="7">
        <v>1</v>
      </c>
      <c r="E79" s="7"/>
      <c r="F79" s="7"/>
      <c r="G79" s="7"/>
      <c r="H79" s="7">
        <f>SUM(Tabla1[[#This Row],[PRIMER TRIMESTRE]:[CUARTO TRIMESTRE]])</f>
        <v>1</v>
      </c>
      <c r="I79" s="8">
        <v>350</v>
      </c>
      <c r="J79" s="8">
        <f t="shared" si="2"/>
        <v>350</v>
      </c>
      <c r="K79" s="8"/>
      <c r="L79" s="7"/>
      <c r="M79" s="7"/>
      <c r="N79" s="8"/>
      <c r="O79" s="7"/>
      <c r="T79" s="5" t="s">
        <v>175</v>
      </c>
    </row>
    <row r="80" spans="1:20" x14ac:dyDescent="0.25">
      <c r="A80" s="7" t="s">
        <v>105</v>
      </c>
      <c r="B80" s="18" t="s">
        <v>176</v>
      </c>
      <c r="C80" s="7" t="s">
        <v>25</v>
      </c>
      <c r="D80" s="7">
        <v>3</v>
      </c>
      <c r="E80" s="7"/>
      <c r="F80" s="7"/>
      <c r="G80" s="7"/>
      <c r="H80" s="7">
        <f>SUM(Tabla1[[#This Row],[PRIMER TRIMESTRE]:[CUARTO TRIMESTRE]])</f>
        <v>3</v>
      </c>
      <c r="I80" s="8">
        <v>218</v>
      </c>
      <c r="J80" s="8">
        <f t="shared" si="2"/>
        <v>654</v>
      </c>
      <c r="K80" s="8"/>
      <c r="L80" s="7"/>
      <c r="M80" s="7"/>
      <c r="N80" s="8"/>
      <c r="O80" s="7"/>
      <c r="T80" s="5" t="s">
        <v>177</v>
      </c>
    </row>
    <row r="81" spans="1:20" x14ac:dyDescent="0.25">
      <c r="A81" s="7" t="s">
        <v>105</v>
      </c>
      <c r="B81" s="18" t="s">
        <v>178</v>
      </c>
      <c r="C81" s="7" t="s">
        <v>25</v>
      </c>
      <c r="D81" s="7">
        <v>5</v>
      </c>
      <c r="E81" s="7"/>
      <c r="F81" s="7"/>
      <c r="G81" s="7"/>
      <c r="H81" s="7">
        <f>SUM(Tabla1[[#This Row],[PRIMER TRIMESTRE]:[CUARTO TRIMESTRE]])</f>
        <v>5</v>
      </c>
      <c r="I81" s="8">
        <v>371.93</v>
      </c>
      <c r="J81" s="8">
        <f t="shared" si="2"/>
        <v>1859.65</v>
      </c>
      <c r="K81" s="8"/>
      <c r="L81" s="7"/>
      <c r="M81" s="7"/>
      <c r="N81" s="8"/>
      <c r="O81" s="7"/>
      <c r="T81" s="5" t="s">
        <v>179</v>
      </c>
    </row>
    <row r="82" spans="1:20" x14ac:dyDescent="0.25">
      <c r="A82" s="7" t="s">
        <v>105</v>
      </c>
      <c r="B82" s="18" t="s">
        <v>180</v>
      </c>
      <c r="C82" s="7" t="s">
        <v>25</v>
      </c>
      <c r="D82" s="7">
        <v>12</v>
      </c>
      <c r="E82" s="7"/>
      <c r="F82" s="7"/>
      <c r="G82" s="7"/>
      <c r="H82" s="7">
        <f>SUM(Tabla1[[#This Row],[PRIMER TRIMESTRE]:[CUARTO TRIMESTRE]])</f>
        <v>12</v>
      </c>
      <c r="I82" s="8">
        <v>72.5</v>
      </c>
      <c r="J82" s="8">
        <f t="shared" si="2"/>
        <v>870</v>
      </c>
      <c r="K82" s="8"/>
      <c r="L82" s="7"/>
      <c r="M82" s="7"/>
      <c r="N82" s="8"/>
      <c r="O82" s="7"/>
      <c r="T82" s="5" t="s">
        <v>181</v>
      </c>
    </row>
    <row r="83" spans="1:20" x14ac:dyDescent="0.25">
      <c r="A83" s="7" t="s">
        <v>105</v>
      </c>
      <c r="B83" s="18" t="s">
        <v>182</v>
      </c>
      <c r="C83" s="7" t="s">
        <v>49</v>
      </c>
      <c r="D83" s="7">
        <v>1</v>
      </c>
      <c r="E83" s="7"/>
      <c r="F83" s="7"/>
      <c r="G83" s="7"/>
      <c r="H83" s="7">
        <f>SUM(Tabla1[[#This Row],[PRIMER TRIMESTRE]:[CUARTO TRIMESTRE]])</f>
        <v>1</v>
      </c>
      <c r="I83" s="8">
        <v>80</v>
      </c>
      <c r="J83" s="8">
        <f t="shared" si="2"/>
        <v>80</v>
      </c>
      <c r="K83" s="8"/>
      <c r="L83" s="7"/>
      <c r="M83" s="7"/>
      <c r="N83" s="8"/>
      <c r="O83" s="7"/>
      <c r="T83" s="5" t="s">
        <v>183</v>
      </c>
    </row>
    <row r="84" spans="1:20" x14ac:dyDescent="0.25">
      <c r="A84" s="7" t="s">
        <v>105</v>
      </c>
      <c r="B84" s="18" t="s">
        <v>184</v>
      </c>
      <c r="C84" s="7" t="s">
        <v>49</v>
      </c>
      <c r="D84" s="7">
        <v>5</v>
      </c>
      <c r="E84" s="7"/>
      <c r="F84" s="7"/>
      <c r="G84" s="7">
        <v>3</v>
      </c>
      <c r="H84" s="7">
        <f>SUM(Tabla1[[#This Row],[PRIMER TRIMESTRE]:[CUARTO TRIMESTRE]])</f>
        <v>8</v>
      </c>
      <c r="I84" s="8">
        <v>80</v>
      </c>
      <c r="J84" s="8">
        <f t="shared" si="2"/>
        <v>640</v>
      </c>
      <c r="K84" s="8"/>
      <c r="L84" s="7"/>
      <c r="M84" s="7"/>
      <c r="N84" s="8"/>
      <c r="O84" s="7"/>
      <c r="T84" s="5" t="s">
        <v>185</v>
      </c>
    </row>
    <row r="85" spans="1:20" x14ac:dyDescent="0.25">
      <c r="A85" s="7" t="s">
        <v>105</v>
      </c>
      <c r="B85" s="18" t="s">
        <v>186</v>
      </c>
      <c r="C85" s="7" t="s">
        <v>49</v>
      </c>
      <c r="D85" s="7">
        <v>2</v>
      </c>
      <c r="E85" s="7"/>
      <c r="F85" s="7"/>
      <c r="G85" s="7">
        <v>2</v>
      </c>
      <c r="H85" s="7">
        <f>SUM(Tabla1[[#This Row],[PRIMER TRIMESTRE]:[CUARTO TRIMESTRE]])</f>
        <v>4</v>
      </c>
      <c r="I85" s="8">
        <v>185</v>
      </c>
      <c r="J85" s="8">
        <f t="shared" si="2"/>
        <v>740</v>
      </c>
      <c r="K85" s="8"/>
      <c r="L85" s="7"/>
      <c r="M85" s="7"/>
      <c r="N85" s="8"/>
      <c r="O85" s="7"/>
      <c r="T85" s="5" t="s">
        <v>187</v>
      </c>
    </row>
    <row r="86" spans="1:20" x14ac:dyDescent="0.25">
      <c r="A86" s="7" t="s">
        <v>105</v>
      </c>
      <c r="B86" s="18" t="s">
        <v>188</v>
      </c>
      <c r="C86" s="7" t="s">
        <v>49</v>
      </c>
      <c r="D86" s="7">
        <v>5</v>
      </c>
      <c r="E86" s="7"/>
      <c r="F86" s="7"/>
      <c r="G86" s="7">
        <v>2</v>
      </c>
      <c r="H86" s="7">
        <f>SUM(Tabla1[[#This Row],[PRIMER TRIMESTRE]:[CUARTO TRIMESTRE]])</f>
        <v>7</v>
      </c>
      <c r="I86" s="8">
        <v>112.5</v>
      </c>
      <c r="J86" s="8">
        <f t="shared" si="2"/>
        <v>787.5</v>
      </c>
      <c r="K86" s="8"/>
      <c r="L86" s="7"/>
      <c r="M86" s="7"/>
      <c r="N86" s="8"/>
      <c r="O86" s="7"/>
      <c r="T86" s="5" t="s">
        <v>189</v>
      </c>
    </row>
    <row r="87" spans="1:20" x14ac:dyDescent="0.25">
      <c r="A87" s="7" t="s">
        <v>105</v>
      </c>
      <c r="B87" s="18" t="s">
        <v>190</v>
      </c>
      <c r="C87" s="7" t="s">
        <v>49</v>
      </c>
      <c r="D87" s="7">
        <v>5</v>
      </c>
      <c r="E87" s="7"/>
      <c r="F87" s="7"/>
      <c r="G87" s="7"/>
      <c r="H87" s="7">
        <f>SUM(Tabla1[[#This Row],[PRIMER TRIMESTRE]:[CUARTO TRIMESTRE]])</f>
        <v>5</v>
      </c>
      <c r="I87" s="8">
        <v>200</v>
      </c>
      <c r="J87" s="8">
        <f t="shared" si="2"/>
        <v>1000</v>
      </c>
      <c r="K87" s="8"/>
      <c r="L87" s="7"/>
      <c r="M87" s="7"/>
      <c r="N87" s="8"/>
      <c r="O87" s="7"/>
      <c r="T87" s="5" t="s">
        <v>72</v>
      </c>
    </row>
    <row r="88" spans="1:20" x14ac:dyDescent="0.25">
      <c r="A88" s="7" t="s">
        <v>105</v>
      </c>
      <c r="B88" s="18" t="s">
        <v>191</v>
      </c>
      <c r="C88" s="7" t="s">
        <v>25</v>
      </c>
      <c r="D88" s="7">
        <v>10</v>
      </c>
      <c r="E88" s="7"/>
      <c r="F88" s="7"/>
      <c r="G88" s="7"/>
      <c r="H88" s="7">
        <f>SUM(Tabla1[[#This Row],[PRIMER TRIMESTRE]:[CUARTO TRIMESTRE]])</f>
        <v>10</v>
      </c>
      <c r="I88" s="8">
        <v>95</v>
      </c>
      <c r="J88" s="8">
        <f t="shared" si="2"/>
        <v>950</v>
      </c>
      <c r="K88" s="8"/>
      <c r="L88" s="7"/>
      <c r="M88" s="7"/>
      <c r="N88" s="8"/>
      <c r="O88" s="7"/>
      <c r="T88" s="5" t="s">
        <v>192</v>
      </c>
    </row>
    <row r="89" spans="1:20" x14ac:dyDescent="0.25">
      <c r="A89" s="7" t="s">
        <v>105</v>
      </c>
      <c r="B89" s="18" t="s">
        <v>193</v>
      </c>
      <c r="C89" s="7" t="s">
        <v>25</v>
      </c>
      <c r="D89" s="7">
        <v>5</v>
      </c>
      <c r="E89" s="7"/>
      <c r="F89" s="7"/>
      <c r="G89" s="7">
        <v>2</v>
      </c>
      <c r="H89" s="7">
        <f>SUM(Tabla1[[#This Row],[PRIMER TRIMESTRE]:[CUARTO TRIMESTRE]])</f>
        <v>7</v>
      </c>
      <c r="I89" s="8">
        <v>112</v>
      </c>
      <c r="J89" s="8">
        <f t="shared" si="2"/>
        <v>784</v>
      </c>
      <c r="K89" s="8"/>
      <c r="L89" s="7"/>
      <c r="M89" s="7"/>
      <c r="N89" s="8"/>
      <c r="O89" s="7"/>
      <c r="T89" s="5" t="s">
        <v>194</v>
      </c>
    </row>
    <row r="90" spans="1:20" x14ac:dyDescent="0.25">
      <c r="A90" s="7" t="s">
        <v>105</v>
      </c>
      <c r="B90" s="18" t="s">
        <v>195</v>
      </c>
      <c r="C90" s="7" t="s">
        <v>25</v>
      </c>
      <c r="D90" s="7">
        <v>2</v>
      </c>
      <c r="E90" s="7"/>
      <c r="F90" s="7"/>
      <c r="G90" s="7"/>
      <c r="H90" s="7">
        <f>SUM(Tabla1[[#This Row],[PRIMER TRIMESTRE]:[CUARTO TRIMESTRE]])</f>
        <v>2</v>
      </c>
      <c r="I90" s="8">
        <v>300</v>
      </c>
      <c r="J90" s="8">
        <f t="shared" si="2"/>
        <v>600</v>
      </c>
      <c r="K90" s="8"/>
      <c r="L90" s="7"/>
      <c r="M90" s="7"/>
      <c r="N90" s="8"/>
      <c r="O90" s="7"/>
      <c r="T90" s="5"/>
    </row>
    <row r="91" spans="1:20" x14ac:dyDescent="0.25">
      <c r="A91" s="7" t="s">
        <v>105</v>
      </c>
      <c r="B91" s="18" t="s">
        <v>196</v>
      </c>
      <c r="C91" s="7" t="s">
        <v>25</v>
      </c>
      <c r="D91" s="7">
        <v>2</v>
      </c>
      <c r="E91" s="7"/>
      <c r="F91" s="7"/>
      <c r="G91" s="7"/>
      <c r="H91" s="7">
        <f>SUM(Tabla1[[#This Row],[PRIMER TRIMESTRE]:[CUARTO TRIMESTRE]])</f>
        <v>2</v>
      </c>
      <c r="I91" s="8">
        <v>200</v>
      </c>
      <c r="J91" s="8">
        <f t="shared" si="2"/>
        <v>400</v>
      </c>
      <c r="K91" s="8"/>
      <c r="L91" s="7"/>
      <c r="M91" s="7"/>
      <c r="N91" s="8"/>
      <c r="O91" s="7"/>
      <c r="T91" s="5" t="s">
        <v>197</v>
      </c>
    </row>
    <row r="92" spans="1:20" x14ac:dyDescent="0.25">
      <c r="A92" s="7" t="s">
        <v>105</v>
      </c>
      <c r="B92" s="18" t="s">
        <v>198</v>
      </c>
      <c r="C92" s="7" t="s">
        <v>25</v>
      </c>
      <c r="D92" s="7">
        <v>2</v>
      </c>
      <c r="E92" s="7"/>
      <c r="F92" s="7"/>
      <c r="G92" s="7"/>
      <c r="H92" s="7">
        <f>SUM(Tabla1[[#This Row],[PRIMER TRIMESTRE]:[CUARTO TRIMESTRE]])</f>
        <v>2</v>
      </c>
      <c r="I92" s="8">
        <v>200</v>
      </c>
      <c r="J92" s="8">
        <f t="shared" si="2"/>
        <v>400</v>
      </c>
      <c r="K92" s="8"/>
      <c r="L92" s="7"/>
      <c r="M92" s="7"/>
      <c r="N92" s="8"/>
      <c r="O92" s="7"/>
      <c r="T92" s="5" t="s">
        <v>199</v>
      </c>
    </row>
    <row r="93" spans="1:20" x14ac:dyDescent="0.25">
      <c r="A93" s="7" t="s">
        <v>105</v>
      </c>
      <c r="B93" s="18" t="s">
        <v>200</v>
      </c>
      <c r="C93" s="7" t="s">
        <v>49</v>
      </c>
      <c r="D93" s="7">
        <v>24</v>
      </c>
      <c r="E93" s="7"/>
      <c r="F93" s="7"/>
      <c r="G93" s="7"/>
      <c r="H93" s="7">
        <f>SUM(Tabla1[[#This Row],[PRIMER TRIMESTRE]:[CUARTO TRIMESTRE]])</f>
        <v>24</v>
      </c>
      <c r="I93" s="8">
        <v>135</v>
      </c>
      <c r="J93" s="23">
        <f t="shared" si="2"/>
        <v>3240</v>
      </c>
      <c r="K93" s="8"/>
      <c r="L93" s="7"/>
      <c r="M93" s="7"/>
      <c r="N93" s="8"/>
      <c r="O93" s="7"/>
      <c r="T93" s="5" t="s">
        <v>75</v>
      </c>
    </row>
    <row r="94" spans="1:20" x14ac:dyDescent="0.25">
      <c r="A94" s="7" t="s">
        <v>105</v>
      </c>
      <c r="B94" s="18" t="s">
        <v>201</v>
      </c>
      <c r="C94" s="7" t="s">
        <v>49</v>
      </c>
      <c r="D94" s="7">
        <v>10</v>
      </c>
      <c r="E94" s="7"/>
      <c r="F94" s="7">
        <v>10</v>
      </c>
      <c r="G94" s="7"/>
      <c r="H94" s="7">
        <f>SUM(Tabla1[[#This Row],[PRIMER TRIMESTRE]:[CUARTO TRIMESTRE]])</f>
        <v>20</v>
      </c>
      <c r="I94" s="8">
        <v>33</v>
      </c>
      <c r="J94" s="23">
        <f t="shared" si="2"/>
        <v>660</v>
      </c>
      <c r="K94" s="8"/>
      <c r="L94" s="7"/>
      <c r="M94" s="7"/>
      <c r="N94" s="8"/>
      <c r="O94" s="7"/>
      <c r="T94" s="5" t="s">
        <v>78</v>
      </c>
    </row>
    <row r="95" spans="1:20" x14ac:dyDescent="0.25">
      <c r="A95" s="7" t="s">
        <v>105</v>
      </c>
      <c r="B95" s="18" t="s">
        <v>202</v>
      </c>
      <c r="C95" s="7" t="s">
        <v>49</v>
      </c>
      <c r="D95" s="7">
        <v>10</v>
      </c>
      <c r="E95" s="7"/>
      <c r="F95" s="7">
        <v>10</v>
      </c>
      <c r="G95" s="7"/>
      <c r="H95" s="7">
        <f>SUM(Tabla1[[#This Row],[PRIMER TRIMESTRE]:[CUARTO TRIMESTRE]])</f>
        <v>20</v>
      </c>
      <c r="I95" s="8">
        <v>33</v>
      </c>
      <c r="J95" s="23">
        <f t="shared" si="2"/>
        <v>660</v>
      </c>
      <c r="K95" s="8"/>
      <c r="L95" s="7"/>
      <c r="M95" s="7"/>
      <c r="N95" s="8"/>
      <c r="O95" s="7"/>
      <c r="T95" s="5" t="s">
        <v>203</v>
      </c>
    </row>
    <row r="96" spans="1:20" x14ac:dyDescent="0.25">
      <c r="A96" s="7" t="s">
        <v>105</v>
      </c>
      <c r="B96" s="18" t="s">
        <v>204</v>
      </c>
      <c r="C96" s="7" t="s">
        <v>25</v>
      </c>
      <c r="D96" s="7">
        <v>2</v>
      </c>
      <c r="E96" s="7"/>
      <c r="F96" s="7"/>
      <c r="G96" s="7"/>
      <c r="H96" s="7">
        <f>SUM(Tabla1[[#This Row],[PRIMER TRIMESTRE]:[CUARTO TRIMESTRE]])</f>
        <v>2</v>
      </c>
      <c r="I96" s="8">
        <v>88</v>
      </c>
      <c r="J96" s="23">
        <f t="shared" si="2"/>
        <v>176</v>
      </c>
      <c r="K96" s="8"/>
      <c r="L96" s="7"/>
      <c r="M96" s="7"/>
      <c r="N96" s="8"/>
      <c r="O96" s="7"/>
      <c r="T96" s="5" t="s">
        <v>205</v>
      </c>
    </row>
    <row r="97" spans="1:20" x14ac:dyDescent="0.25">
      <c r="A97" s="7" t="s">
        <v>105</v>
      </c>
      <c r="B97" s="18" t="s">
        <v>206</v>
      </c>
      <c r="C97" s="7" t="s">
        <v>25</v>
      </c>
      <c r="D97" s="7">
        <v>3</v>
      </c>
      <c r="E97" s="7"/>
      <c r="F97" s="7"/>
      <c r="G97" s="7"/>
      <c r="H97" s="7">
        <f>SUM(Tabla1[[#This Row],[PRIMER TRIMESTRE]:[CUARTO TRIMESTRE]])</f>
        <v>3</v>
      </c>
      <c r="I97" s="8">
        <v>468</v>
      </c>
      <c r="J97" s="23">
        <f t="shared" si="2"/>
        <v>1404</v>
      </c>
      <c r="K97" s="8"/>
      <c r="L97" s="7"/>
      <c r="M97" s="7"/>
      <c r="N97" s="8"/>
      <c r="O97" s="7"/>
      <c r="T97" s="5" t="s">
        <v>207</v>
      </c>
    </row>
    <row r="98" spans="1:20" x14ac:dyDescent="0.25">
      <c r="A98" s="7" t="s">
        <v>105</v>
      </c>
      <c r="B98" s="7" t="s">
        <v>208</v>
      </c>
      <c r="C98" s="7" t="s">
        <v>25</v>
      </c>
      <c r="D98" s="7">
        <v>3</v>
      </c>
      <c r="E98" s="7"/>
      <c r="F98" s="7"/>
      <c r="G98" s="7"/>
      <c r="H98" s="7">
        <v>3</v>
      </c>
      <c r="I98" s="8">
        <v>79</v>
      </c>
      <c r="J98" s="23">
        <f t="shared" si="2"/>
        <v>237</v>
      </c>
      <c r="K98" s="8"/>
      <c r="L98" s="7"/>
      <c r="M98" s="7"/>
      <c r="N98" s="8"/>
      <c r="O98" s="7"/>
      <c r="T98" s="5" t="s">
        <v>209</v>
      </c>
    </row>
    <row r="99" spans="1:20" x14ac:dyDescent="0.25">
      <c r="A99" s="20" t="s">
        <v>105</v>
      </c>
      <c r="B99" s="20" t="s">
        <v>210</v>
      </c>
      <c r="C99" s="20" t="s">
        <v>25</v>
      </c>
      <c r="D99" s="20">
        <v>2</v>
      </c>
      <c r="E99" s="20"/>
      <c r="F99" s="20">
        <v>2</v>
      </c>
      <c r="G99" s="20"/>
      <c r="H99" s="20">
        <f>SUM(Tabla1[[#This Row],[PRIMER TRIMESTRE]:[CUARTO TRIMESTRE]])</f>
        <v>4</v>
      </c>
      <c r="I99" s="22">
        <v>6000</v>
      </c>
      <c r="J99" s="8">
        <f t="shared" si="2"/>
        <v>24000</v>
      </c>
      <c r="K99" s="22"/>
      <c r="L99" s="20"/>
      <c r="M99" s="20"/>
      <c r="N99" s="22"/>
      <c r="O99" s="20"/>
      <c r="T99" s="5" t="s">
        <v>211</v>
      </c>
    </row>
    <row r="100" spans="1:20" x14ac:dyDescent="0.25">
      <c r="A100" s="20" t="s">
        <v>105</v>
      </c>
      <c r="B100" s="20" t="s">
        <v>212</v>
      </c>
      <c r="C100" s="20" t="s">
        <v>25</v>
      </c>
      <c r="D100" s="20">
        <v>2</v>
      </c>
      <c r="E100" s="20"/>
      <c r="F100" s="20">
        <v>2</v>
      </c>
      <c r="G100" s="20"/>
      <c r="H100" s="20">
        <v>4</v>
      </c>
      <c r="I100" s="22">
        <v>2800</v>
      </c>
      <c r="J100" s="8">
        <f t="shared" si="2"/>
        <v>11200</v>
      </c>
      <c r="K100" s="22"/>
      <c r="L100" s="20"/>
      <c r="M100" s="20"/>
      <c r="N100" s="22"/>
      <c r="O100" s="20"/>
      <c r="T100" s="5" t="s">
        <v>213</v>
      </c>
    </row>
    <row r="101" spans="1:20" x14ac:dyDescent="0.25">
      <c r="A101" s="20" t="s">
        <v>105</v>
      </c>
      <c r="B101" s="20" t="s">
        <v>214</v>
      </c>
      <c r="C101" s="20" t="s">
        <v>25</v>
      </c>
      <c r="D101" s="20">
        <v>2</v>
      </c>
      <c r="E101" s="20"/>
      <c r="F101" s="20">
        <v>2</v>
      </c>
      <c r="G101" s="20"/>
      <c r="H101" s="20">
        <v>4</v>
      </c>
      <c r="I101" s="22">
        <v>2800</v>
      </c>
      <c r="J101" s="8">
        <f t="shared" si="2"/>
        <v>11200</v>
      </c>
      <c r="K101" s="22"/>
      <c r="L101" s="20"/>
      <c r="M101" s="20"/>
      <c r="N101" s="22"/>
      <c r="O101" s="20"/>
      <c r="T101" s="5" t="s">
        <v>215</v>
      </c>
    </row>
    <row r="102" spans="1:20" x14ac:dyDescent="0.25">
      <c r="A102" s="20" t="s">
        <v>105</v>
      </c>
      <c r="B102" s="20" t="s">
        <v>216</v>
      </c>
      <c r="C102" s="20" t="s">
        <v>25</v>
      </c>
      <c r="D102" s="20">
        <v>2</v>
      </c>
      <c r="E102" s="20"/>
      <c r="F102" s="20">
        <v>2</v>
      </c>
      <c r="G102" s="20"/>
      <c r="H102" s="20">
        <v>4</v>
      </c>
      <c r="I102" s="22">
        <v>2800</v>
      </c>
      <c r="J102" s="8">
        <f t="shared" si="2"/>
        <v>11200</v>
      </c>
      <c r="K102" s="22"/>
      <c r="L102" s="20"/>
      <c r="M102" s="20"/>
      <c r="N102" s="22"/>
      <c r="O102" s="20"/>
      <c r="T102" s="5"/>
    </row>
    <row r="103" spans="1:20" x14ac:dyDescent="0.25">
      <c r="A103" s="20" t="s">
        <v>105</v>
      </c>
      <c r="B103" s="20" t="s">
        <v>217</v>
      </c>
      <c r="C103" s="20" t="s">
        <v>25</v>
      </c>
      <c r="D103" s="20">
        <v>2</v>
      </c>
      <c r="E103" s="20"/>
      <c r="F103" s="20">
        <v>2</v>
      </c>
      <c r="G103" s="20"/>
      <c r="H103" s="20">
        <f>SUM(Tabla1[[#This Row],[PRIMER TRIMESTRE]:[CUARTO TRIMESTRE]])</f>
        <v>4</v>
      </c>
      <c r="I103" s="22">
        <v>2800</v>
      </c>
      <c r="J103" s="8">
        <f t="shared" si="2"/>
        <v>11200</v>
      </c>
      <c r="K103" s="22"/>
      <c r="L103" s="20"/>
      <c r="M103" s="20"/>
      <c r="N103" s="22"/>
      <c r="O103" s="20"/>
      <c r="T103" s="5" t="s">
        <v>218</v>
      </c>
    </row>
    <row r="104" spans="1:20" x14ac:dyDescent="0.25">
      <c r="A104" s="20" t="s">
        <v>105</v>
      </c>
      <c r="B104" s="20" t="s">
        <v>219</v>
      </c>
      <c r="C104" s="20" t="s">
        <v>25</v>
      </c>
      <c r="D104" s="20">
        <v>1</v>
      </c>
      <c r="E104" s="20"/>
      <c r="F104" s="20"/>
      <c r="G104" s="20"/>
      <c r="H104" s="20">
        <f>SUM(Tabla1[[#This Row],[PRIMER TRIMESTRE]:[CUARTO TRIMESTRE]])</f>
        <v>1</v>
      </c>
      <c r="I104" s="22">
        <v>1500</v>
      </c>
      <c r="J104" s="8">
        <f t="shared" si="2"/>
        <v>1500</v>
      </c>
      <c r="K104" s="22"/>
      <c r="L104" s="20"/>
      <c r="M104" s="20"/>
      <c r="N104" s="22"/>
      <c r="O104" s="20"/>
      <c r="T104" s="5" t="s">
        <v>220</v>
      </c>
    </row>
    <row r="105" spans="1:20" x14ac:dyDescent="0.25">
      <c r="A105" s="7" t="s">
        <v>105</v>
      </c>
      <c r="B105" s="7" t="s">
        <v>221</v>
      </c>
      <c r="C105" s="7" t="s">
        <v>25</v>
      </c>
      <c r="D105" s="7">
        <v>50</v>
      </c>
      <c r="E105" s="7"/>
      <c r="F105" s="7">
        <v>50</v>
      </c>
      <c r="G105" s="7"/>
      <c r="H105" s="7">
        <f>SUM(Tabla1[[#This Row],[PRIMER TRIMESTRE]:[CUARTO TRIMESTRE]])</f>
        <v>100</v>
      </c>
      <c r="I105" s="8">
        <v>300</v>
      </c>
      <c r="J105" s="8">
        <f t="shared" si="2"/>
        <v>30000</v>
      </c>
      <c r="K105" s="8"/>
      <c r="L105" s="7"/>
      <c r="M105" s="7"/>
      <c r="N105" s="8"/>
      <c r="O105" s="7"/>
      <c r="T105" s="5" t="s">
        <v>222</v>
      </c>
    </row>
    <row r="106" spans="1:20" x14ac:dyDescent="0.25">
      <c r="A106" s="7" t="s">
        <v>105</v>
      </c>
      <c r="B106" s="7" t="s">
        <v>223</v>
      </c>
      <c r="C106" s="7" t="s">
        <v>25</v>
      </c>
      <c r="D106" s="7">
        <v>1</v>
      </c>
      <c r="E106" s="7"/>
      <c r="F106" s="7"/>
      <c r="G106" s="7"/>
      <c r="H106" s="7">
        <f>SUM(Tabla1[[#This Row],[PRIMER TRIMESTRE]:[CUARTO TRIMESTRE]])</f>
        <v>1</v>
      </c>
      <c r="I106" s="8">
        <v>780</v>
      </c>
      <c r="J106" s="8">
        <f t="shared" si="2"/>
        <v>780</v>
      </c>
      <c r="K106" s="8">
        <f>+J43+J44+J45+J46+J47+J48+J49+J50+J51+J52+J53+J54+J55+J56+J57+J58+J59+J60+J61+J62+J63+J64+J65+J66+J67+J68+J69+J70+J71+J72+J73+J74+J75+J76+J77+J78+J79+J80+J81+J82+J83+J84+J85+J86+J87+J88+J89+J90+J91+J92+J93+J94+J95+J96+J97+J98+J99+J100+J101+J102+J103+J104+J105+Tabla1[[#This Row],[COSTO TOTAL UNITARIO]]</f>
        <v>354302.15</v>
      </c>
      <c r="L106" s="7" t="s">
        <v>46</v>
      </c>
      <c r="M106" s="7" t="s">
        <v>30</v>
      </c>
      <c r="N106" s="8"/>
      <c r="O106" s="7"/>
      <c r="T106" s="5" t="s">
        <v>224</v>
      </c>
    </row>
    <row r="107" spans="1:20" x14ac:dyDescent="0.25">
      <c r="A107" s="7" t="s">
        <v>225</v>
      </c>
      <c r="B107" s="18" t="s">
        <v>226</v>
      </c>
      <c r="C107" s="7" t="s">
        <v>25</v>
      </c>
      <c r="D107" s="7">
        <v>6</v>
      </c>
      <c r="E107" s="7"/>
      <c r="F107" s="7"/>
      <c r="G107" s="7"/>
      <c r="H107" s="7">
        <f>SUM(Tabla1[[#This Row],[PRIMER TRIMESTRE]:[CUARTO TRIMESTRE]])</f>
        <v>6</v>
      </c>
      <c r="I107" s="8">
        <v>485</v>
      </c>
      <c r="J107" s="8">
        <f t="shared" si="2"/>
        <v>2910</v>
      </c>
      <c r="K107" s="8"/>
      <c r="L107" s="7"/>
      <c r="M107" s="7"/>
      <c r="N107" s="8"/>
      <c r="O107" s="7"/>
      <c r="T107" s="5" t="s">
        <v>227</v>
      </c>
    </row>
    <row r="108" spans="1:20" x14ac:dyDescent="0.25">
      <c r="A108" s="20" t="s">
        <v>225</v>
      </c>
      <c r="B108" s="21" t="s">
        <v>228</v>
      </c>
      <c r="C108" s="20" t="s">
        <v>25</v>
      </c>
      <c r="D108" s="20">
        <v>6</v>
      </c>
      <c r="E108" s="20"/>
      <c r="F108" s="20"/>
      <c r="G108" s="20"/>
      <c r="H108" s="20">
        <f>SUM(Tabla1[[#This Row],[PRIMER TRIMESTRE]:[CUARTO TRIMESTRE]])</f>
        <v>6</v>
      </c>
      <c r="I108" s="22">
        <v>287.5</v>
      </c>
      <c r="J108" s="8">
        <f t="shared" si="2"/>
        <v>1725</v>
      </c>
      <c r="K108" s="22"/>
      <c r="L108" s="20"/>
      <c r="M108" s="20"/>
      <c r="N108" s="22"/>
      <c r="O108" s="20"/>
      <c r="T108" s="5" t="s">
        <v>229</v>
      </c>
    </row>
    <row r="109" spans="1:20" x14ac:dyDescent="0.25">
      <c r="A109" s="20" t="s">
        <v>225</v>
      </c>
      <c r="B109" s="18" t="s">
        <v>230</v>
      </c>
      <c r="C109" s="7" t="s">
        <v>25</v>
      </c>
      <c r="D109" s="20">
        <v>12</v>
      </c>
      <c r="E109" s="20"/>
      <c r="F109" s="20"/>
      <c r="G109" s="20"/>
      <c r="H109" s="20">
        <f>SUM(Tabla1[[#This Row],[PRIMER TRIMESTRE]:[CUARTO TRIMESTRE]])</f>
        <v>12</v>
      </c>
      <c r="I109" s="22">
        <v>404.95</v>
      </c>
      <c r="J109" s="8">
        <f t="shared" si="2"/>
        <v>4859.3999999999996</v>
      </c>
      <c r="K109" s="22"/>
      <c r="L109" s="20"/>
      <c r="M109" s="20"/>
      <c r="N109" s="22"/>
      <c r="O109" s="20"/>
      <c r="T109" s="5" t="s">
        <v>231</v>
      </c>
    </row>
    <row r="110" spans="1:20" x14ac:dyDescent="0.25">
      <c r="A110" s="7" t="s">
        <v>225</v>
      </c>
      <c r="B110" s="18" t="s">
        <v>232</v>
      </c>
      <c r="C110" s="7" t="s">
        <v>233</v>
      </c>
      <c r="D110" s="7">
        <v>24</v>
      </c>
      <c r="E110" s="7"/>
      <c r="F110" s="7"/>
      <c r="G110" s="7"/>
      <c r="H110" s="7">
        <f>SUM(Tabla1[[#This Row],[PRIMER TRIMESTRE]:[CUARTO TRIMESTRE]])</f>
        <v>24</v>
      </c>
      <c r="I110" s="8">
        <v>291</v>
      </c>
      <c r="J110" s="8">
        <f t="shared" si="2"/>
        <v>6984</v>
      </c>
      <c r="K110" s="8"/>
      <c r="L110" s="7"/>
      <c r="M110" s="7"/>
      <c r="N110" s="8"/>
      <c r="O110" s="7"/>
      <c r="T110" s="5" t="s">
        <v>234</v>
      </c>
    </row>
    <row r="111" spans="1:20" x14ac:dyDescent="0.25">
      <c r="A111" s="7" t="s">
        <v>225</v>
      </c>
      <c r="B111" s="18" t="s">
        <v>235</v>
      </c>
      <c r="C111" s="7" t="s">
        <v>233</v>
      </c>
      <c r="D111" s="7">
        <v>12</v>
      </c>
      <c r="E111" s="7"/>
      <c r="F111" s="7"/>
      <c r="G111" s="7"/>
      <c r="H111" s="7">
        <f>SUM(Tabla1[[#This Row],[PRIMER TRIMESTRE]:[CUARTO TRIMESTRE]])</f>
        <v>12</v>
      </c>
      <c r="I111" s="8">
        <v>380</v>
      </c>
      <c r="J111" s="8">
        <f t="shared" si="2"/>
        <v>4560</v>
      </c>
      <c r="K111" s="8"/>
      <c r="L111" s="7"/>
      <c r="M111" s="7"/>
      <c r="N111" s="8"/>
      <c r="O111" s="7"/>
      <c r="T111" s="5" t="s">
        <v>236</v>
      </c>
    </row>
    <row r="112" spans="1:20" x14ac:dyDescent="0.25">
      <c r="A112" s="7" t="s">
        <v>225</v>
      </c>
      <c r="B112" s="18" t="s">
        <v>237</v>
      </c>
      <c r="C112" s="7" t="s">
        <v>233</v>
      </c>
      <c r="D112" s="7">
        <v>12</v>
      </c>
      <c r="E112" s="7"/>
      <c r="F112" s="7"/>
      <c r="G112" s="7"/>
      <c r="H112" s="7">
        <f>SUM(Tabla1[[#This Row],[PRIMER TRIMESTRE]:[CUARTO TRIMESTRE]])</f>
        <v>12</v>
      </c>
      <c r="I112" s="8">
        <v>271</v>
      </c>
      <c r="J112" s="8">
        <f t="shared" si="2"/>
        <v>3252</v>
      </c>
      <c r="K112" s="8"/>
      <c r="L112" s="7"/>
      <c r="M112" s="7"/>
      <c r="N112" s="8"/>
      <c r="O112" s="7"/>
      <c r="T112" s="5" t="s">
        <v>238</v>
      </c>
    </row>
    <row r="113" spans="1:20" x14ac:dyDescent="0.25">
      <c r="A113" s="7" t="s">
        <v>225</v>
      </c>
      <c r="B113" s="18" t="s">
        <v>239</v>
      </c>
      <c r="C113" s="7" t="s">
        <v>25</v>
      </c>
      <c r="D113" s="7">
        <v>1</v>
      </c>
      <c r="E113" s="7"/>
      <c r="F113" s="7"/>
      <c r="G113" s="7"/>
      <c r="H113" s="7">
        <f>SUM(Tabla1[[#This Row],[PRIMER TRIMESTRE]:[CUARTO TRIMESTRE]])</f>
        <v>1</v>
      </c>
      <c r="I113" s="8">
        <v>1900</v>
      </c>
      <c r="J113" s="8">
        <f t="shared" si="2"/>
        <v>1900</v>
      </c>
      <c r="K113" s="8"/>
      <c r="L113" s="7"/>
      <c r="M113" s="7"/>
      <c r="N113" s="8"/>
      <c r="O113" s="7"/>
      <c r="T113" s="5" t="s">
        <v>240</v>
      </c>
    </row>
    <row r="114" spans="1:20" x14ac:dyDescent="0.25">
      <c r="A114" s="7" t="s">
        <v>225</v>
      </c>
      <c r="B114" s="18" t="s">
        <v>241</v>
      </c>
      <c r="C114" s="7" t="s">
        <v>55</v>
      </c>
      <c r="D114" s="7">
        <v>25</v>
      </c>
      <c r="E114" s="7"/>
      <c r="F114" s="7">
        <v>25</v>
      </c>
      <c r="G114" s="7"/>
      <c r="H114" s="7">
        <f>SUM(Tabla1[[#This Row],[PRIMER TRIMESTRE]:[CUARTO TRIMESTRE]])</f>
        <v>50</v>
      </c>
      <c r="I114" s="8">
        <v>89</v>
      </c>
      <c r="J114" s="8">
        <f t="shared" si="2"/>
        <v>4450</v>
      </c>
      <c r="K114" s="8"/>
      <c r="L114" s="7"/>
      <c r="M114" s="7"/>
      <c r="N114" s="8"/>
      <c r="O114" s="7"/>
      <c r="T114" s="5" t="s">
        <v>242</v>
      </c>
    </row>
    <row r="115" spans="1:20" x14ac:dyDescent="0.25">
      <c r="A115" s="7" t="s">
        <v>225</v>
      </c>
      <c r="B115" s="18" t="s">
        <v>243</v>
      </c>
      <c r="C115" s="7" t="s">
        <v>55</v>
      </c>
      <c r="D115" s="7">
        <v>25</v>
      </c>
      <c r="E115" s="7"/>
      <c r="F115" s="7">
        <v>25</v>
      </c>
      <c r="G115" s="7"/>
      <c r="H115" s="7">
        <f>SUM(Tabla1[[#This Row],[PRIMER TRIMESTRE]:[CUARTO TRIMESTRE]])</f>
        <v>50</v>
      </c>
      <c r="I115" s="8">
        <v>89</v>
      </c>
      <c r="J115" s="8">
        <f t="shared" si="2"/>
        <v>4450</v>
      </c>
      <c r="K115" s="8"/>
      <c r="L115" s="7"/>
      <c r="M115" s="7"/>
      <c r="N115" s="8"/>
      <c r="O115" s="7"/>
      <c r="T115" s="5" t="s">
        <v>244</v>
      </c>
    </row>
    <row r="116" spans="1:20" x14ac:dyDescent="0.25">
      <c r="A116" s="7" t="s">
        <v>225</v>
      </c>
      <c r="B116" s="18" t="s">
        <v>245</v>
      </c>
      <c r="C116" s="7" t="s">
        <v>55</v>
      </c>
      <c r="D116" s="7">
        <v>30</v>
      </c>
      <c r="E116" s="7"/>
      <c r="F116" s="7">
        <v>30</v>
      </c>
      <c r="G116" s="7"/>
      <c r="H116" s="7">
        <f>SUM(Tabla1[[#This Row],[PRIMER TRIMESTRE]:[CUARTO TRIMESTRE]])</f>
        <v>60</v>
      </c>
      <c r="I116" s="8">
        <v>89</v>
      </c>
      <c r="J116" s="8">
        <f t="shared" si="2"/>
        <v>5340</v>
      </c>
      <c r="K116" s="8"/>
      <c r="L116" s="7"/>
      <c r="M116" s="7"/>
      <c r="N116" s="8"/>
      <c r="O116" s="7"/>
      <c r="T116" s="5" t="s">
        <v>246</v>
      </c>
    </row>
    <row r="117" spans="1:20" x14ac:dyDescent="0.25">
      <c r="A117" s="7" t="s">
        <v>225</v>
      </c>
      <c r="B117" s="7" t="s">
        <v>247</v>
      </c>
      <c r="C117" s="7" t="s">
        <v>25</v>
      </c>
      <c r="D117" s="7">
        <v>10</v>
      </c>
      <c r="E117" s="7"/>
      <c r="F117" s="7"/>
      <c r="G117" s="7"/>
      <c r="H117" s="7">
        <f>SUM(Tabla1[[#This Row],[PRIMER TRIMESTRE]:[CUARTO TRIMESTRE]])</f>
        <v>10</v>
      </c>
      <c r="I117" s="8">
        <v>334.95</v>
      </c>
      <c r="J117" s="8">
        <f t="shared" si="2"/>
        <v>3349.5</v>
      </c>
      <c r="K117" s="8"/>
      <c r="L117" s="7"/>
      <c r="M117" s="7"/>
      <c r="N117" s="8"/>
      <c r="O117" s="7"/>
      <c r="T117" s="5" t="s">
        <v>248</v>
      </c>
    </row>
    <row r="118" spans="1:20" x14ac:dyDescent="0.25">
      <c r="A118" s="7" t="s">
        <v>225</v>
      </c>
      <c r="B118" s="7" t="s">
        <v>249</v>
      </c>
      <c r="C118" s="7" t="s">
        <v>25</v>
      </c>
      <c r="D118" s="7">
        <v>12</v>
      </c>
      <c r="E118" s="7"/>
      <c r="F118" s="7"/>
      <c r="G118" s="7"/>
      <c r="H118" s="7">
        <f>SUM(Tabla1[[#This Row],[PRIMER TRIMESTRE]:[CUARTO TRIMESTRE]])</f>
        <v>12</v>
      </c>
      <c r="I118" s="8">
        <v>250</v>
      </c>
      <c r="J118" s="8">
        <f t="shared" si="2"/>
        <v>3000</v>
      </c>
      <c r="K118" s="8"/>
      <c r="L118" s="7"/>
      <c r="M118" s="7"/>
      <c r="N118" s="8"/>
      <c r="O118" s="7"/>
      <c r="T118" s="5" t="s">
        <v>250</v>
      </c>
    </row>
    <row r="119" spans="1:20" x14ac:dyDescent="0.25">
      <c r="A119" s="7" t="s">
        <v>225</v>
      </c>
      <c r="B119" s="18" t="s">
        <v>251</v>
      </c>
      <c r="C119" s="7" t="s">
        <v>25</v>
      </c>
      <c r="D119" s="7">
        <v>2</v>
      </c>
      <c r="E119" s="7"/>
      <c r="F119" s="7"/>
      <c r="G119" s="7"/>
      <c r="H119" s="7">
        <f>SUM(Tabla1[[#This Row],[PRIMER TRIMESTRE]:[CUARTO TRIMESTRE]])</f>
        <v>2</v>
      </c>
      <c r="I119" s="8">
        <v>150</v>
      </c>
      <c r="J119" s="8">
        <f t="shared" si="2"/>
        <v>300</v>
      </c>
      <c r="K119" s="8"/>
      <c r="L119" s="7"/>
      <c r="M119" s="7"/>
      <c r="N119" s="8"/>
      <c r="O119" s="7"/>
      <c r="T119" s="5" t="s">
        <v>252</v>
      </c>
    </row>
    <row r="120" spans="1:20" x14ac:dyDescent="0.25">
      <c r="A120" s="7" t="s">
        <v>225</v>
      </c>
      <c r="B120" s="18" t="s">
        <v>253</v>
      </c>
      <c r="C120" s="7" t="s">
        <v>25</v>
      </c>
      <c r="D120" s="7">
        <v>4</v>
      </c>
      <c r="E120" s="7"/>
      <c r="F120" s="7"/>
      <c r="G120" s="7"/>
      <c r="H120" s="7">
        <f>SUM(Tabla1[[#This Row],[PRIMER TRIMESTRE]:[CUARTO TRIMESTRE]])</f>
        <v>4</v>
      </c>
      <c r="I120" s="8">
        <v>80</v>
      </c>
      <c r="J120" s="8">
        <f t="shared" si="2"/>
        <v>320</v>
      </c>
      <c r="K120" s="8"/>
      <c r="L120" s="7"/>
      <c r="M120" s="7"/>
      <c r="N120" s="8"/>
      <c r="O120" s="7"/>
      <c r="T120" s="5" t="s">
        <v>254</v>
      </c>
    </row>
    <row r="121" spans="1:20" x14ac:dyDescent="0.25">
      <c r="A121" s="7" t="s">
        <v>225</v>
      </c>
      <c r="B121" s="18" t="s">
        <v>255</v>
      </c>
      <c r="C121" s="7" t="s">
        <v>233</v>
      </c>
      <c r="D121" s="7">
        <v>24</v>
      </c>
      <c r="E121" s="7"/>
      <c r="F121" s="7"/>
      <c r="G121" s="7"/>
      <c r="H121" s="7">
        <f>SUM(Tabla1[[#This Row],[PRIMER TRIMESTRE]:[CUARTO TRIMESTRE]])</f>
        <v>24</v>
      </c>
      <c r="I121" s="8">
        <v>130</v>
      </c>
      <c r="J121" s="8">
        <f t="shared" si="2"/>
        <v>3120</v>
      </c>
      <c r="K121" s="8"/>
      <c r="L121" s="7"/>
      <c r="M121" s="7"/>
      <c r="N121" s="8"/>
      <c r="O121" s="7"/>
      <c r="T121" s="5" t="s">
        <v>256</v>
      </c>
    </row>
    <row r="122" spans="1:20" x14ac:dyDescent="0.25">
      <c r="A122" s="7" t="s">
        <v>225</v>
      </c>
      <c r="B122" s="18" t="s">
        <v>257</v>
      </c>
      <c r="C122" s="7" t="s">
        <v>25</v>
      </c>
      <c r="D122" s="7">
        <v>10</v>
      </c>
      <c r="E122" s="7"/>
      <c r="F122" s="7"/>
      <c r="G122" s="7"/>
      <c r="H122" s="7">
        <f>SUM(Tabla1[[#This Row],[PRIMER TRIMESTRE]:[CUARTO TRIMESTRE]])</f>
        <v>10</v>
      </c>
      <c r="I122" s="8">
        <v>325.39999999999998</v>
      </c>
      <c r="J122" s="8">
        <f t="shared" si="2"/>
        <v>3254</v>
      </c>
      <c r="K122" s="8"/>
      <c r="L122" s="7"/>
      <c r="M122" s="7"/>
      <c r="N122" s="8"/>
      <c r="O122" s="7"/>
      <c r="T122" s="5" t="s">
        <v>258</v>
      </c>
    </row>
    <row r="123" spans="1:20" x14ac:dyDescent="0.25">
      <c r="A123" s="7" t="s">
        <v>225</v>
      </c>
      <c r="B123" s="18" t="s">
        <v>259</v>
      </c>
      <c r="C123" s="7" t="s">
        <v>25</v>
      </c>
      <c r="D123" s="7">
        <v>6</v>
      </c>
      <c r="E123" s="7"/>
      <c r="F123" s="7">
        <v>3</v>
      </c>
      <c r="G123" s="7"/>
      <c r="H123" s="7">
        <f>SUM(Tabla1[[#This Row],[PRIMER TRIMESTRE]:[CUARTO TRIMESTRE]])</f>
        <v>9</v>
      </c>
      <c r="I123" s="8">
        <v>79</v>
      </c>
      <c r="J123" s="8">
        <f t="shared" si="2"/>
        <v>711</v>
      </c>
      <c r="K123" s="8"/>
      <c r="L123" s="7"/>
      <c r="M123" s="7"/>
      <c r="N123" s="8"/>
      <c r="O123" s="7"/>
      <c r="T123" s="5"/>
    </row>
    <row r="124" spans="1:20" x14ac:dyDescent="0.25">
      <c r="A124" s="7" t="s">
        <v>225</v>
      </c>
      <c r="B124" s="18" t="s">
        <v>260</v>
      </c>
      <c r="C124" s="7" t="s">
        <v>25</v>
      </c>
      <c r="D124" s="7">
        <v>2</v>
      </c>
      <c r="E124" s="7"/>
      <c r="F124" s="7"/>
      <c r="G124" s="7"/>
      <c r="H124" s="7">
        <f>SUM(Tabla1[[#This Row],[PRIMER TRIMESTRE]:[CUARTO TRIMESTRE]])</f>
        <v>2</v>
      </c>
      <c r="I124" s="8">
        <v>224.78</v>
      </c>
      <c r="J124" s="8">
        <f t="shared" si="2"/>
        <v>449.56</v>
      </c>
      <c r="K124" s="8"/>
      <c r="L124" s="7"/>
      <c r="M124" s="7"/>
      <c r="N124" s="8"/>
      <c r="O124" s="7"/>
      <c r="T124" s="5" t="s">
        <v>81</v>
      </c>
    </row>
    <row r="125" spans="1:20" x14ac:dyDescent="0.25">
      <c r="A125" s="7" t="s">
        <v>225</v>
      </c>
      <c r="B125" s="18" t="s">
        <v>261</v>
      </c>
      <c r="C125" s="7" t="s">
        <v>262</v>
      </c>
      <c r="D125" s="7">
        <v>6</v>
      </c>
      <c r="E125" s="7"/>
      <c r="F125" s="7">
        <v>6</v>
      </c>
      <c r="G125" s="7"/>
      <c r="H125" s="7">
        <f>SUM(Tabla1[[#This Row],[PRIMER TRIMESTRE]:[CUARTO TRIMESTRE]])</f>
        <v>12</v>
      </c>
      <c r="I125" s="8">
        <v>150</v>
      </c>
      <c r="J125" s="8">
        <f t="shared" si="2"/>
        <v>1800</v>
      </c>
      <c r="K125" s="8"/>
      <c r="L125" s="7"/>
      <c r="M125" s="7"/>
      <c r="N125" s="8"/>
      <c r="O125" s="7"/>
      <c r="T125" s="5" t="s">
        <v>263</v>
      </c>
    </row>
    <row r="126" spans="1:20" x14ac:dyDescent="0.25">
      <c r="A126" s="7" t="s">
        <v>225</v>
      </c>
      <c r="B126" s="18" t="s">
        <v>264</v>
      </c>
      <c r="C126" s="7" t="s">
        <v>25</v>
      </c>
      <c r="D126" s="7">
        <v>5</v>
      </c>
      <c r="E126" s="7"/>
      <c r="F126" s="7">
        <v>5</v>
      </c>
      <c r="G126" s="7"/>
      <c r="H126" s="7">
        <f>SUM(Tabla1[[#This Row],[PRIMER TRIMESTRE]:[CUARTO TRIMESTRE]])</f>
        <v>10</v>
      </c>
      <c r="I126" s="8">
        <v>471</v>
      </c>
      <c r="J126" s="8">
        <f t="shared" si="2"/>
        <v>4710</v>
      </c>
      <c r="K126" s="8"/>
      <c r="L126" s="7"/>
      <c r="M126" s="7"/>
      <c r="N126" s="8"/>
      <c r="O126" s="7"/>
      <c r="T126" s="5" t="s">
        <v>265</v>
      </c>
    </row>
    <row r="127" spans="1:20" x14ac:dyDescent="0.25">
      <c r="A127" s="7" t="s">
        <v>225</v>
      </c>
      <c r="B127" s="18" t="s">
        <v>266</v>
      </c>
      <c r="C127" s="7" t="s">
        <v>25</v>
      </c>
      <c r="D127" s="7">
        <v>12</v>
      </c>
      <c r="E127" s="7"/>
      <c r="F127" s="7"/>
      <c r="G127" s="7"/>
      <c r="H127" s="7">
        <f>SUM(Tabla1[[#This Row],[PRIMER TRIMESTRE]:[CUARTO TRIMESTRE]])</f>
        <v>12</v>
      </c>
      <c r="I127" s="8">
        <v>128.94999999999999</v>
      </c>
      <c r="J127" s="8">
        <f t="shared" si="2"/>
        <v>1547.3999999999999</v>
      </c>
      <c r="K127" s="8"/>
      <c r="L127" s="7"/>
      <c r="M127" s="7"/>
      <c r="N127" s="8"/>
      <c r="O127" s="7"/>
      <c r="T127" s="5" t="s">
        <v>267</v>
      </c>
    </row>
    <row r="128" spans="1:20" x14ac:dyDescent="0.25">
      <c r="A128" s="7" t="s">
        <v>225</v>
      </c>
      <c r="B128" s="18" t="s">
        <v>268</v>
      </c>
      <c r="C128" s="7" t="s">
        <v>25</v>
      </c>
      <c r="D128" s="7">
        <v>5</v>
      </c>
      <c r="E128" s="7"/>
      <c r="F128" s="7"/>
      <c r="G128" s="7"/>
      <c r="H128" s="7">
        <f>SUM(Tabla1[[#This Row],[PRIMER TRIMESTRE]:[CUARTO TRIMESTRE]])</f>
        <v>5</v>
      </c>
      <c r="I128" s="8">
        <v>450</v>
      </c>
      <c r="J128" s="8">
        <f t="shared" si="2"/>
        <v>2250</v>
      </c>
      <c r="K128" s="8"/>
      <c r="L128" s="7"/>
      <c r="M128" s="7"/>
      <c r="N128" s="8"/>
      <c r="O128" s="7"/>
      <c r="T128" s="5" t="s">
        <v>269</v>
      </c>
    </row>
    <row r="129" spans="1:20" x14ac:dyDescent="0.25">
      <c r="A129" s="7" t="s">
        <v>225</v>
      </c>
      <c r="B129" s="18" t="s">
        <v>270</v>
      </c>
      <c r="C129" s="7" t="s">
        <v>25</v>
      </c>
      <c r="D129" s="7">
        <v>5</v>
      </c>
      <c r="E129" s="7"/>
      <c r="F129" s="7">
        <v>5</v>
      </c>
      <c r="G129" s="7"/>
      <c r="H129" s="7">
        <f>SUM(Tabla1[[#This Row],[PRIMER TRIMESTRE]:[CUARTO TRIMESTRE]])</f>
        <v>10</v>
      </c>
      <c r="I129" s="8">
        <v>189.95</v>
      </c>
      <c r="J129" s="8">
        <f t="shared" si="2"/>
        <v>1899.5</v>
      </c>
      <c r="K129" s="8"/>
      <c r="L129" s="7"/>
      <c r="M129" s="7"/>
      <c r="N129" s="8"/>
      <c r="O129" s="7"/>
      <c r="T129" s="5" t="s">
        <v>271</v>
      </c>
    </row>
    <row r="130" spans="1:20" x14ac:dyDescent="0.25">
      <c r="A130" s="7" t="s">
        <v>225</v>
      </c>
      <c r="B130" s="18" t="s">
        <v>272</v>
      </c>
      <c r="C130" s="7" t="s">
        <v>25</v>
      </c>
      <c r="D130" s="7">
        <v>5</v>
      </c>
      <c r="E130" s="7"/>
      <c r="F130" s="7">
        <v>5</v>
      </c>
      <c r="G130" s="7"/>
      <c r="H130" s="7">
        <f>SUM(Tabla1[[#This Row],[PRIMER TRIMESTRE]:[CUARTO TRIMESTRE]])</f>
        <v>10</v>
      </c>
      <c r="I130" s="8">
        <v>52</v>
      </c>
      <c r="J130" s="8">
        <f t="shared" si="2"/>
        <v>520</v>
      </c>
      <c r="K130" s="8"/>
      <c r="L130" s="7"/>
      <c r="M130" s="7"/>
      <c r="N130" s="8"/>
      <c r="O130" s="7"/>
      <c r="T130" s="5" t="s">
        <v>273</v>
      </c>
    </row>
    <row r="131" spans="1:20" x14ac:dyDescent="0.25">
      <c r="A131" s="7" t="s">
        <v>225</v>
      </c>
      <c r="B131" s="7" t="s">
        <v>274</v>
      </c>
      <c r="C131" s="7" t="s">
        <v>25</v>
      </c>
      <c r="D131" s="7">
        <v>2</v>
      </c>
      <c r="E131" s="7"/>
      <c r="F131" s="7"/>
      <c r="G131" s="7"/>
      <c r="H131" s="7">
        <f>SUM(Tabla1[[#This Row],[PRIMER TRIMESTRE]:[CUARTO TRIMESTRE]])</f>
        <v>2</v>
      </c>
      <c r="I131" s="8">
        <v>359</v>
      </c>
      <c r="J131" s="8">
        <f t="shared" si="2"/>
        <v>718</v>
      </c>
      <c r="K131" s="8"/>
      <c r="L131" s="7"/>
      <c r="M131" s="7"/>
      <c r="N131" s="8"/>
      <c r="O131" s="7"/>
      <c r="T131" s="5" t="s">
        <v>275</v>
      </c>
    </row>
    <row r="132" spans="1:20" x14ac:dyDescent="0.25">
      <c r="A132" s="7" t="s">
        <v>225</v>
      </c>
      <c r="B132" s="18" t="s">
        <v>276</v>
      </c>
      <c r="C132" s="7" t="s">
        <v>25</v>
      </c>
      <c r="D132" s="7">
        <v>1</v>
      </c>
      <c r="E132" s="7"/>
      <c r="F132" s="7"/>
      <c r="G132" s="7"/>
      <c r="H132" s="7">
        <f>SUM(Tabla1[[#This Row],[PRIMER TRIMESTRE]:[CUARTO TRIMESTRE]])</f>
        <v>1</v>
      </c>
      <c r="I132" s="8">
        <v>3180</v>
      </c>
      <c r="J132" s="8">
        <f t="shared" si="2"/>
        <v>3180</v>
      </c>
      <c r="K132" s="8">
        <f>+J107+J108+J109+J110+J111+J112+J113+J114+J115+J116+J117+J118+J119+J120+J121+J122+J123+J124+J125+J126+J127+J128+J129+J130+J131+Tabla1[[#This Row],[COSTO TOTAL UNITARIO]]</f>
        <v>71559.360000000001</v>
      </c>
      <c r="L132" s="7" t="s">
        <v>29</v>
      </c>
      <c r="M132" s="7" t="s">
        <v>30</v>
      </c>
      <c r="N132" s="8"/>
      <c r="O132" s="7"/>
      <c r="T132" s="5"/>
    </row>
    <row r="133" spans="1:20" x14ac:dyDescent="0.25">
      <c r="A133" s="7" t="s">
        <v>277</v>
      </c>
      <c r="B133" s="7" t="s">
        <v>278</v>
      </c>
      <c r="C133" s="7" t="s">
        <v>55</v>
      </c>
      <c r="D133" s="7">
        <v>6</v>
      </c>
      <c r="E133" s="7">
        <v>6</v>
      </c>
      <c r="F133" s="7">
        <v>6</v>
      </c>
      <c r="G133" s="7">
        <v>6</v>
      </c>
      <c r="H133" s="7">
        <f>SUM(Tabla1[[#This Row],[PRIMER TRIMESTRE]:[CUARTO TRIMESTRE]])</f>
        <v>24</v>
      </c>
      <c r="I133" s="8">
        <v>85</v>
      </c>
      <c r="J133" s="8">
        <f t="shared" si="2"/>
        <v>2040</v>
      </c>
      <c r="K133" s="8"/>
      <c r="L133" s="7"/>
      <c r="M133" s="7"/>
      <c r="N133" s="8"/>
      <c r="O133" s="7"/>
      <c r="T133" s="5"/>
    </row>
    <row r="134" spans="1:20" x14ac:dyDescent="0.25">
      <c r="A134" s="7" t="s">
        <v>279</v>
      </c>
      <c r="B134" s="7" t="s">
        <v>280</v>
      </c>
      <c r="C134" s="7" t="s">
        <v>25</v>
      </c>
      <c r="D134" s="7">
        <v>4</v>
      </c>
      <c r="E134" s="7"/>
      <c r="F134" s="7">
        <v>4</v>
      </c>
      <c r="G134" s="7"/>
      <c r="H134" s="7">
        <f>SUM(Tabla1[[#This Row],[PRIMER TRIMESTRE]:[CUARTO TRIMESTRE]])</f>
        <v>8</v>
      </c>
      <c r="I134" s="8">
        <v>4500</v>
      </c>
      <c r="J134" s="8">
        <f t="shared" si="2"/>
        <v>36000</v>
      </c>
      <c r="K134" s="8">
        <f>+J133+Tabla1[[#This Row],[COSTO TOTAL UNITARIO]]</f>
        <v>38040</v>
      </c>
      <c r="L134" s="7" t="s">
        <v>29</v>
      </c>
      <c r="M134" s="7" t="s">
        <v>30</v>
      </c>
      <c r="N134" s="8"/>
      <c r="O134" s="7"/>
      <c r="T134" s="5" t="s">
        <v>281</v>
      </c>
    </row>
    <row r="135" spans="1:20" x14ac:dyDescent="0.25">
      <c r="A135" s="7" t="s">
        <v>282</v>
      </c>
      <c r="B135" s="7" t="s">
        <v>283</v>
      </c>
      <c r="C135" s="7" t="s">
        <v>284</v>
      </c>
      <c r="D135" s="7">
        <v>9</v>
      </c>
      <c r="E135" s="7">
        <v>9</v>
      </c>
      <c r="F135" s="7">
        <v>9</v>
      </c>
      <c r="G135" s="7">
        <v>9</v>
      </c>
      <c r="H135" s="7">
        <f>SUM(Tabla1[[#This Row],[PRIMER TRIMESTRE]:[CUARTO TRIMESTRE]])</f>
        <v>36</v>
      </c>
      <c r="I135" s="8">
        <v>199</v>
      </c>
      <c r="J135" s="8">
        <f t="shared" si="2"/>
        <v>7164</v>
      </c>
      <c r="K135" s="8">
        <f>+Tabla1[[#This Row],[COSTO TOTAL UNITARIO]]</f>
        <v>7164</v>
      </c>
      <c r="L135" s="7" t="s">
        <v>29</v>
      </c>
      <c r="M135" s="7" t="s">
        <v>30</v>
      </c>
      <c r="N135" s="8"/>
      <c r="O135" s="7"/>
      <c r="T135" s="5" t="s">
        <v>285</v>
      </c>
    </row>
    <row r="136" spans="1:20" x14ac:dyDescent="0.25">
      <c r="A136" s="7" t="s">
        <v>286</v>
      </c>
      <c r="B136" s="7" t="s">
        <v>287</v>
      </c>
      <c r="C136" s="7" t="s">
        <v>55</v>
      </c>
      <c r="D136" s="7">
        <v>4</v>
      </c>
      <c r="E136" s="7">
        <v>4</v>
      </c>
      <c r="F136" s="7">
        <v>4</v>
      </c>
      <c r="G136" s="7">
        <v>4</v>
      </c>
      <c r="H136" s="7">
        <f>SUM(Tabla1[[#This Row],[PRIMER TRIMESTRE]:[CUARTO TRIMESTRE]])</f>
        <v>16</v>
      </c>
      <c r="I136" s="8">
        <v>1400</v>
      </c>
      <c r="J136" s="8">
        <f t="shared" si="2"/>
        <v>22400</v>
      </c>
      <c r="K136" s="8">
        <f>+Tabla1[[#This Row],[COSTO TOTAL UNITARIO]]</f>
        <v>22400</v>
      </c>
      <c r="L136" s="7" t="s">
        <v>29</v>
      </c>
      <c r="M136" s="7" t="s">
        <v>30</v>
      </c>
      <c r="N136" s="8"/>
      <c r="O136" s="7"/>
      <c r="T136" s="5" t="s">
        <v>288</v>
      </c>
    </row>
    <row r="137" spans="1:20" x14ac:dyDescent="0.25">
      <c r="A137" s="19" t="s">
        <v>289</v>
      </c>
      <c r="B137" s="18" t="s">
        <v>290</v>
      </c>
      <c r="C137" s="7" t="s">
        <v>291</v>
      </c>
      <c r="D137" s="7">
        <v>6</v>
      </c>
      <c r="E137" s="7">
        <v>6</v>
      </c>
      <c r="F137" s="7">
        <v>6</v>
      </c>
      <c r="G137" s="7">
        <v>6</v>
      </c>
      <c r="H137" s="7">
        <f>SUM(Tabla1[[#This Row],[PRIMER TRIMESTRE]:[CUARTO TRIMESTRE]])</f>
        <v>24</v>
      </c>
      <c r="I137" s="8">
        <v>5000</v>
      </c>
      <c r="J137" s="8">
        <f t="shared" ref="J137:J161" si="3">+H137*I137</f>
        <v>120000</v>
      </c>
      <c r="K137" s="8">
        <f>+Tabla1[[#This Row],[COSTO TOTAL UNITARIO]]</f>
        <v>120000</v>
      </c>
      <c r="L137" s="7" t="s">
        <v>29</v>
      </c>
      <c r="M137" s="7" t="s">
        <v>30</v>
      </c>
      <c r="N137" s="8"/>
      <c r="O137" s="7"/>
      <c r="T137" s="5" t="s">
        <v>292</v>
      </c>
    </row>
    <row r="138" spans="1:20" x14ac:dyDescent="0.25">
      <c r="A138" s="7" t="s">
        <v>293</v>
      </c>
      <c r="B138" s="7" t="s">
        <v>294</v>
      </c>
      <c r="C138" s="7" t="s">
        <v>52</v>
      </c>
      <c r="D138" s="7">
        <v>5</v>
      </c>
      <c r="E138" s="7">
        <v>5</v>
      </c>
      <c r="F138" s="7">
        <v>5</v>
      </c>
      <c r="G138" s="7">
        <v>5</v>
      </c>
      <c r="H138" s="7">
        <f>SUM(Tabla1[[#This Row],[PRIMER TRIMESTRE]:[CUARTO TRIMESTRE]])</f>
        <v>20</v>
      </c>
      <c r="I138" s="8">
        <v>140</v>
      </c>
      <c r="J138" s="8">
        <f t="shared" si="3"/>
        <v>2800</v>
      </c>
      <c r="K138" s="8"/>
      <c r="L138" s="7"/>
      <c r="M138" s="7"/>
      <c r="N138" s="8"/>
      <c r="O138" s="7"/>
      <c r="T138" s="5" t="s">
        <v>295</v>
      </c>
    </row>
    <row r="139" spans="1:20" x14ac:dyDescent="0.25">
      <c r="A139" s="7" t="s">
        <v>293</v>
      </c>
      <c r="B139" s="7" t="s">
        <v>296</v>
      </c>
      <c r="C139" s="7" t="s">
        <v>25</v>
      </c>
      <c r="D139" s="7">
        <v>12</v>
      </c>
      <c r="E139" s="7">
        <v>12</v>
      </c>
      <c r="F139" s="7">
        <v>12</v>
      </c>
      <c r="G139" s="7">
        <v>12</v>
      </c>
      <c r="H139" s="7">
        <f>SUM(Tabla1[[#This Row],[PRIMER TRIMESTRE]:[CUARTO TRIMESTRE]])</f>
        <v>48</v>
      </c>
      <c r="I139" s="8">
        <v>70</v>
      </c>
      <c r="J139" s="8">
        <f t="shared" si="3"/>
        <v>3360</v>
      </c>
      <c r="K139" s="8"/>
      <c r="L139" s="7"/>
      <c r="M139" s="7"/>
      <c r="N139" s="8"/>
      <c r="O139" s="7"/>
      <c r="T139" s="5" t="s">
        <v>297</v>
      </c>
    </row>
    <row r="140" spans="1:20" x14ac:dyDescent="0.25">
      <c r="A140" s="7" t="s">
        <v>293</v>
      </c>
      <c r="B140" s="7" t="s">
        <v>298</v>
      </c>
      <c r="C140" s="7" t="s">
        <v>55</v>
      </c>
      <c r="D140" s="7">
        <v>15</v>
      </c>
      <c r="E140" s="7">
        <v>15</v>
      </c>
      <c r="F140" s="7">
        <v>15</v>
      </c>
      <c r="G140" s="7">
        <v>15</v>
      </c>
      <c r="H140" s="7">
        <f>SUM(Tabla1[[#This Row],[PRIMER TRIMESTRE]:[CUARTO TRIMESTRE]])</f>
        <v>60</v>
      </c>
      <c r="I140" s="8">
        <v>280</v>
      </c>
      <c r="J140" s="8">
        <f t="shared" si="3"/>
        <v>16800</v>
      </c>
      <c r="K140" s="8"/>
      <c r="L140" s="7"/>
      <c r="M140" s="7"/>
      <c r="N140" s="8"/>
      <c r="O140" s="7"/>
      <c r="T140" s="5"/>
    </row>
    <row r="141" spans="1:20" x14ac:dyDescent="0.25">
      <c r="A141" s="7" t="s">
        <v>293</v>
      </c>
      <c r="B141" s="7" t="s">
        <v>299</v>
      </c>
      <c r="C141" s="7" t="s">
        <v>55</v>
      </c>
      <c r="D141" s="7">
        <v>5</v>
      </c>
      <c r="E141" s="7">
        <v>0</v>
      </c>
      <c r="F141" s="7">
        <v>0</v>
      </c>
      <c r="G141" s="7">
        <v>5</v>
      </c>
      <c r="H141" s="7">
        <f>SUM(Tabla1[[#This Row],[PRIMER TRIMESTRE]:[CUARTO TRIMESTRE]])</f>
        <v>10</v>
      </c>
      <c r="I141" s="8">
        <v>625</v>
      </c>
      <c r="J141" s="8">
        <f t="shared" si="3"/>
        <v>6250</v>
      </c>
      <c r="K141" s="8">
        <f>+J138+J139+J140+Tabla1[[#This Row],[COSTO TOTAL UNITARIO]]</f>
        <v>29210</v>
      </c>
      <c r="L141" s="7" t="s">
        <v>29</v>
      </c>
      <c r="M141" s="7" t="s">
        <v>30</v>
      </c>
      <c r="N141" s="8"/>
      <c r="O141" s="7"/>
      <c r="T141" s="5"/>
    </row>
    <row r="142" spans="1:20" x14ac:dyDescent="0.25">
      <c r="A142" s="7" t="s">
        <v>300</v>
      </c>
      <c r="B142" s="7" t="s">
        <v>301</v>
      </c>
      <c r="C142" s="7" t="s">
        <v>25</v>
      </c>
      <c r="D142" s="7">
        <v>12</v>
      </c>
      <c r="E142" s="7"/>
      <c r="F142" s="7"/>
      <c r="G142" s="7"/>
      <c r="H142" s="7">
        <f>SUM(Tabla1[[#This Row],[PRIMER TRIMESTRE]:[CUARTO TRIMESTRE]])</f>
        <v>12</v>
      </c>
      <c r="I142" s="8">
        <v>250</v>
      </c>
      <c r="J142" s="8">
        <f t="shared" si="3"/>
        <v>3000</v>
      </c>
      <c r="K142" s="8"/>
      <c r="L142" s="7"/>
      <c r="M142" s="7"/>
      <c r="N142" s="8"/>
      <c r="O142" s="7"/>
      <c r="T142" s="5"/>
    </row>
    <row r="143" spans="1:20" x14ac:dyDescent="0.25">
      <c r="A143" s="7" t="s">
        <v>300</v>
      </c>
      <c r="B143" s="7" t="s">
        <v>302</v>
      </c>
      <c r="C143" s="7" t="s">
        <v>55</v>
      </c>
      <c r="D143" s="7">
        <v>15</v>
      </c>
      <c r="E143" s="7">
        <v>15</v>
      </c>
      <c r="F143" s="7">
        <v>15</v>
      </c>
      <c r="G143" s="7">
        <v>15</v>
      </c>
      <c r="H143" s="7">
        <f>SUM(Tabla1[[#This Row],[PRIMER TRIMESTRE]:[CUARTO TRIMESTRE]])</f>
        <v>60</v>
      </c>
      <c r="I143" s="8">
        <v>91.66</v>
      </c>
      <c r="J143" s="8">
        <f t="shared" si="3"/>
        <v>5499.5999999999995</v>
      </c>
      <c r="K143" s="8"/>
      <c r="L143" s="7"/>
      <c r="M143" s="7"/>
      <c r="N143" s="8"/>
      <c r="O143" s="7"/>
      <c r="T143" s="5"/>
    </row>
    <row r="144" spans="1:20" x14ac:dyDescent="0.25">
      <c r="A144" s="7" t="s">
        <v>300</v>
      </c>
      <c r="B144" s="7" t="s">
        <v>303</v>
      </c>
      <c r="C144" s="7" t="s">
        <v>55</v>
      </c>
      <c r="D144" s="7">
        <v>10</v>
      </c>
      <c r="E144" s="7">
        <v>10</v>
      </c>
      <c r="F144" s="7">
        <v>10</v>
      </c>
      <c r="G144" s="7">
        <v>10</v>
      </c>
      <c r="H144" s="7">
        <f>SUM(Tabla1[[#This Row],[PRIMER TRIMESTRE]:[CUARTO TRIMESTRE]])</f>
        <v>40</v>
      </c>
      <c r="I144" s="8">
        <v>137.5</v>
      </c>
      <c r="J144" s="8">
        <f t="shared" si="3"/>
        <v>5500</v>
      </c>
      <c r="K144" s="8"/>
      <c r="L144" s="7"/>
      <c r="M144" s="7"/>
      <c r="N144" s="8"/>
      <c r="O144" s="7"/>
      <c r="T144" s="5"/>
    </row>
    <row r="145" spans="1:20" x14ac:dyDescent="0.25">
      <c r="A145" s="7" t="s">
        <v>300</v>
      </c>
      <c r="B145" s="7" t="s">
        <v>304</v>
      </c>
      <c r="C145" s="7" t="s">
        <v>55</v>
      </c>
      <c r="D145" s="7">
        <v>6</v>
      </c>
      <c r="E145" s="7">
        <v>6</v>
      </c>
      <c r="F145" s="7">
        <v>6</v>
      </c>
      <c r="G145" s="7">
        <v>6</v>
      </c>
      <c r="H145" s="7">
        <f>SUM(Tabla1[[#This Row],[PRIMER TRIMESTRE]:[CUARTO TRIMESTRE]])</f>
        <v>24</v>
      </c>
      <c r="I145" s="8">
        <v>115</v>
      </c>
      <c r="J145" s="8">
        <f t="shared" si="3"/>
        <v>2760</v>
      </c>
      <c r="K145" s="8"/>
      <c r="L145" s="7"/>
      <c r="M145" s="7"/>
      <c r="N145" s="8"/>
      <c r="O145" s="7"/>
      <c r="T145" s="5" t="s">
        <v>305</v>
      </c>
    </row>
    <row r="146" spans="1:20" x14ac:dyDescent="0.25">
      <c r="A146" s="7" t="s">
        <v>300</v>
      </c>
      <c r="B146" s="7" t="s">
        <v>306</v>
      </c>
      <c r="C146" s="7" t="s">
        <v>55</v>
      </c>
      <c r="D146" s="7">
        <v>6</v>
      </c>
      <c r="E146" s="7">
        <v>6</v>
      </c>
      <c r="F146" s="7">
        <v>6</v>
      </c>
      <c r="G146" s="7">
        <v>6</v>
      </c>
      <c r="H146" s="7">
        <f>SUM(Tabla1[[#This Row],[PRIMER TRIMESTRE]:[CUARTO TRIMESTRE]])</f>
        <v>24</v>
      </c>
      <c r="I146" s="8">
        <v>115</v>
      </c>
      <c r="J146" s="8">
        <f t="shared" si="3"/>
        <v>2760</v>
      </c>
      <c r="K146" s="8"/>
      <c r="L146" s="7"/>
      <c r="M146" s="7"/>
      <c r="N146" s="8"/>
      <c r="O146" s="7"/>
      <c r="T146" s="5" t="s">
        <v>307</v>
      </c>
    </row>
    <row r="147" spans="1:20" x14ac:dyDescent="0.25">
      <c r="A147" s="7" t="s">
        <v>300</v>
      </c>
      <c r="B147" s="7" t="s">
        <v>308</v>
      </c>
      <c r="C147" s="7" t="s">
        <v>55</v>
      </c>
      <c r="D147" s="7">
        <v>6</v>
      </c>
      <c r="E147" s="7">
        <v>6</v>
      </c>
      <c r="F147" s="7">
        <v>6</v>
      </c>
      <c r="G147" s="7">
        <v>6</v>
      </c>
      <c r="H147" s="7">
        <f>SUM(Tabla1[[#This Row],[PRIMER TRIMESTRE]:[CUARTO TRIMESTRE]])</f>
        <v>24</v>
      </c>
      <c r="I147" s="8">
        <v>40</v>
      </c>
      <c r="J147" s="8">
        <f t="shared" si="3"/>
        <v>960</v>
      </c>
      <c r="K147" s="8"/>
      <c r="L147" s="7"/>
      <c r="M147" s="7"/>
      <c r="N147" s="8"/>
      <c r="O147" s="7"/>
      <c r="T147" s="5" t="s">
        <v>309</v>
      </c>
    </row>
    <row r="148" spans="1:20" x14ac:dyDescent="0.25">
      <c r="A148" s="7" t="s">
        <v>300</v>
      </c>
      <c r="B148" s="7" t="s">
        <v>310</v>
      </c>
      <c r="C148" s="7" t="s">
        <v>55</v>
      </c>
      <c r="D148" s="7">
        <v>6</v>
      </c>
      <c r="E148" s="7"/>
      <c r="F148" s="7">
        <v>6</v>
      </c>
      <c r="G148" s="7"/>
      <c r="H148" s="7">
        <f>SUM(Tabla1[[#This Row],[PRIMER TRIMESTRE]:[CUARTO TRIMESTRE]])</f>
        <v>12</v>
      </c>
      <c r="I148" s="8">
        <v>80</v>
      </c>
      <c r="J148" s="8">
        <f t="shared" si="3"/>
        <v>960</v>
      </c>
      <c r="K148" s="8">
        <f>+J142+J143+J144+J145+J146+J147+Tabla1[[#This Row],[COSTO TOTAL UNITARIO]]</f>
        <v>21439.599999999999</v>
      </c>
      <c r="L148" s="7" t="s">
        <v>29</v>
      </c>
      <c r="M148" s="7" t="s">
        <v>30</v>
      </c>
      <c r="N148" s="8"/>
      <c r="O148" s="7"/>
      <c r="T148" s="5" t="s">
        <v>311</v>
      </c>
    </row>
    <row r="149" spans="1:20" x14ac:dyDescent="0.25">
      <c r="A149" s="20" t="s">
        <v>312</v>
      </c>
      <c r="B149" s="20" t="s">
        <v>313</v>
      </c>
      <c r="C149" s="20" t="s">
        <v>25</v>
      </c>
      <c r="D149" s="20">
        <v>16</v>
      </c>
      <c r="E149" s="20"/>
      <c r="F149" s="20"/>
      <c r="G149" s="20"/>
      <c r="H149" s="20">
        <f>SUM(Tabla1[[#This Row],[PRIMER TRIMESTRE]:[CUARTO TRIMESTRE]])</f>
        <v>16</v>
      </c>
      <c r="I149" s="22">
        <v>500</v>
      </c>
      <c r="J149" s="8">
        <f t="shared" si="3"/>
        <v>8000</v>
      </c>
      <c r="K149" s="22"/>
      <c r="L149" s="20"/>
      <c r="M149" s="20"/>
      <c r="N149" s="22"/>
      <c r="O149" s="20"/>
      <c r="T149" s="5" t="s">
        <v>314</v>
      </c>
    </row>
    <row r="150" spans="1:20" x14ac:dyDescent="0.25">
      <c r="A150" s="7" t="s">
        <v>312</v>
      </c>
      <c r="B150" s="7" t="s">
        <v>315</v>
      </c>
      <c r="C150" s="7" t="s">
        <v>25</v>
      </c>
      <c r="D150" s="7">
        <v>20</v>
      </c>
      <c r="E150" s="7"/>
      <c r="F150" s="7"/>
      <c r="G150" s="7"/>
      <c r="H150" s="7">
        <f>SUM(Tabla1[[#This Row],[PRIMER TRIMESTRE]:[CUARTO TRIMESTRE]])</f>
        <v>20</v>
      </c>
      <c r="I150" s="8">
        <v>970</v>
      </c>
      <c r="J150" s="8">
        <f t="shared" si="3"/>
        <v>19400</v>
      </c>
      <c r="K150" s="8"/>
      <c r="L150" s="7"/>
      <c r="M150" s="7"/>
      <c r="N150" s="8"/>
      <c r="O150" s="7"/>
      <c r="T150" s="5" t="s">
        <v>316</v>
      </c>
    </row>
    <row r="151" spans="1:20" x14ac:dyDescent="0.25">
      <c r="A151" s="7" t="s">
        <v>312</v>
      </c>
      <c r="B151" s="7" t="s">
        <v>317</v>
      </c>
      <c r="C151" s="7" t="s">
        <v>25</v>
      </c>
      <c r="D151" s="7">
        <v>16</v>
      </c>
      <c r="E151" s="7"/>
      <c r="F151" s="7"/>
      <c r="G151" s="7"/>
      <c r="H151" s="7">
        <f>SUM(Tabla1[[#This Row],[PRIMER TRIMESTRE]:[CUARTO TRIMESTRE]])</f>
        <v>16</v>
      </c>
      <c r="I151" s="8">
        <v>4195</v>
      </c>
      <c r="J151" s="8">
        <f t="shared" si="3"/>
        <v>67120</v>
      </c>
      <c r="K151" s="8">
        <f>+J149+J150+Tabla1[[#This Row],[COSTO TOTAL UNITARIO]]</f>
        <v>94520</v>
      </c>
      <c r="L151" s="7" t="s">
        <v>29</v>
      </c>
      <c r="M151" s="7" t="s">
        <v>30</v>
      </c>
      <c r="N151" s="8"/>
      <c r="O151" s="7"/>
      <c r="T151" s="5" t="s">
        <v>318</v>
      </c>
    </row>
    <row r="152" spans="1:20" x14ac:dyDescent="0.25">
      <c r="A152" s="7" t="s">
        <v>319</v>
      </c>
      <c r="B152" s="7" t="s">
        <v>320</v>
      </c>
      <c r="C152" s="7" t="s">
        <v>25</v>
      </c>
      <c r="D152" s="7">
        <v>5</v>
      </c>
      <c r="E152" s="7"/>
      <c r="F152" s="7"/>
      <c r="G152" s="7"/>
      <c r="H152" s="7">
        <f>SUM(Tabla1[[#This Row],[PRIMER TRIMESTRE]:[CUARTO TRIMESTRE]])</f>
        <v>5</v>
      </c>
      <c r="I152" s="8">
        <v>5000</v>
      </c>
      <c r="J152" s="8">
        <f t="shared" si="3"/>
        <v>25000</v>
      </c>
      <c r="K152" s="8">
        <f>+Tabla1[[#This Row],[COSTO TOTAL UNITARIO]]</f>
        <v>25000</v>
      </c>
      <c r="L152" s="7" t="s">
        <v>29</v>
      </c>
      <c r="M152" s="7" t="s">
        <v>30</v>
      </c>
      <c r="N152" s="8"/>
      <c r="O152" s="7"/>
      <c r="T152" s="5" t="s">
        <v>321</v>
      </c>
    </row>
    <row r="153" spans="1:20" x14ac:dyDescent="0.25">
      <c r="A153" s="7" t="s">
        <v>322</v>
      </c>
      <c r="B153" s="7" t="s">
        <v>323</v>
      </c>
      <c r="C153" s="7" t="s">
        <v>25</v>
      </c>
      <c r="D153" s="7">
        <v>1</v>
      </c>
      <c r="E153" s="7">
        <v>1</v>
      </c>
      <c r="F153" s="7">
        <v>1</v>
      </c>
      <c r="G153" s="7">
        <v>1</v>
      </c>
      <c r="H153" s="7">
        <f>SUM(Tabla1[[#This Row],[PRIMER TRIMESTRE]:[CUARTO TRIMESTRE]])</f>
        <v>4</v>
      </c>
      <c r="I153" s="8">
        <v>2500</v>
      </c>
      <c r="J153" s="8">
        <f t="shared" si="3"/>
        <v>10000</v>
      </c>
      <c r="K153" s="8">
        <f>+Tabla1[[#This Row],[COSTO TOTAL UNITARIO]]</f>
        <v>10000</v>
      </c>
      <c r="L153" s="7" t="s">
        <v>29</v>
      </c>
      <c r="M153" s="7" t="s">
        <v>30</v>
      </c>
      <c r="N153" s="8"/>
      <c r="O153" s="7"/>
      <c r="T153" s="5" t="s">
        <v>324</v>
      </c>
    </row>
    <row r="154" spans="1:20" x14ac:dyDescent="0.25">
      <c r="A154" s="7" t="s">
        <v>325</v>
      </c>
      <c r="B154" s="7" t="s">
        <v>326</v>
      </c>
      <c r="C154" s="7" t="s">
        <v>25</v>
      </c>
      <c r="D154" s="7">
        <v>2</v>
      </c>
      <c r="E154" s="7">
        <v>2</v>
      </c>
      <c r="F154" s="7">
        <v>2</v>
      </c>
      <c r="G154" s="7">
        <v>2</v>
      </c>
      <c r="H154" s="7">
        <f>SUM(Tabla1[[#This Row],[PRIMER TRIMESTRE]:[CUARTO TRIMESTRE]])</f>
        <v>8</v>
      </c>
      <c r="I154" s="8">
        <v>10000</v>
      </c>
      <c r="J154" s="8">
        <f t="shared" si="3"/>
        <v>80000</v>
      </c>
      <c r="K154" s="8"/>
      <c r="L154" s="7"/>
      <c r="M154" s="7"/>
      <c r="N154" s="8"/>
      <c r="O154" s="7"/>
      <c r="T154" s="5" t="s">
        <v>327</v>
      </c>
    </row>
    <row r="155" spans="1:20" x14ac:dyDescent="0.25">
      <c r="A155" s="7" t="s">
        <v>325</v>
      </c>
      <c r="B155" s="7" t="s">
        <v>328</v>
      </c>
      <c r="C155" s="7" t="s">
        <v>25</v>
      </c>
      <c r="D155" s="7">
        <v>10</v>
      </c>
      <c r="E155" s="7"/>
      <c r="F155" s="7"/>
      <c r="G155" s="7"/>
      <c r="H155" s="7">
        <f>SUM(Tabla1[[#This Row],[PRIMER TRIMESTRE]:[CUARTO TRIMESTRE]])</f>
        <v>10</v>
      </c>
      <c r="I155" s="8">
        <v>300</v>
      </c>
      <c r="J155" s="8">
        <f t="shared" si="3"/>
        <v>3000</v>
      </c>
      <c r="K155" s="8">
        <f>+J154+Tabla1[[#This Row],[COSTO TOTAL UNITARIO]]</f>
        <v>83000</v>
      </c>
      <c r="L155" s="7" t="s">
        <v>29</v>
      </c>
      <c r="M155" s="7" t="s">
        <v>30</v>
      </c>
      <c r="N155" s="8"/>
      <c r="O155" s="7"/>
      <c r="T155" s="5" t="s">
        <v>87</v>
      </c>
    </row>
    <row r="156" spans="1:20" x14ac:dyDescent="0.25">
      <c r="A156" s="7" t="s">
        <v>329</v>
      </c>
      <c r="B156" s="7" t="s">
        <v>330</v>
      </c>
      <c r="C156" s="7" t="s">
        <v>25</v>
      </c>
      <c r="D156" s="7">
        <v>6</v>
      </c>
      <c r="E156" s="7"/>
      <c r="F156" s="7">
        <v>6</v>
      </c>
      <c r="G156" s="7"/>
      <c r="H156" s="7">
        <f>SUM(Tabla1[[#This Row],[PRIMER TRIMESTRE]:[CUARTO TRIMESTRE]])</f>
        <v>12</v>
      </c>
      <c r="I156" s="8">
        <v>250</v>
      </c>
      <c r="J156" s="8">
        <f t="shared" si="3"/>
        <v>3000</v>
      </c>
      <c r="K156" s="8"/>
      <c r="L156" s="7"/>
      <c r="M156" s="7"/>
      <c r="N156" s="8"/>
      <c r="O156" s="7"/>
      <c r="T156" s="5" t="s">
        <v>331</v>
      </c>
    </row>
    <row r="157" spans="1:20" x14ac:dyDescent="0.25">
      <c r="A157" s="7" t="s">
        <v>329</v>
      </c>
      <c r="B157" s="7" t="s">
        <v>332</v>
      </c>
      <c r="C157" s="7" t="s">
        <v>25</v>
      </c>
      <c r="D157" s="7">
        <v>6</v>
      </c>
      <c r="E157" s="7"/>
      <c r="F157" s="7">
        <v>6</v>
      </c>
      <c r="G157" s="7"/>
      <c r="H157" s="7">
        <f>SUM(Tabla1[[#This Row],[PRIMER TRIMESTRE]:[CUARTO TRIMESTRE]])</f>
        <v>12</v>
      </c>
      <c r="I157" s="8">
        <v>350</v>
      </c>
      <c r="J157" s="8">
        <f t="shared" si="3"/>
        <v>4200</v>
      </c>
      <c r="K157" s="8"/>
      <c r="L157" s="7"/>
      <c r="M157" s="7"/>
      <c r="N157" s="8"/>
      <c r="O157" s="7"/>
      <c r="T157" s="5" t="s">
        <v>333</v>
      </c>
    </row>
    <row r="158" spans="1:20" x14ac:dyDescent="0.25">
      <c r="A158" s="7" t="s">
        <v>329</v>
      </c>
      <c r="B158" s="7" t="s">
        <v>334</v>
      </c>
      <c r="C158" s="7" t="s">
        <v>25</v>
      </c>
      <c r="D158" s="7">
        <v>50</v>
      </c>
      <c r="E158" s="7"/>
      <c r="F158" s="7">
        <v>50</v>
      </c>
      <c r="G158" s="7">
        <v>50</v>
      </c>
      <c r="H158" s="7">
        <f>SUM(Tabla1[[#This Row],[PRIMER TRIMESTRE]:[CUARTO TRIMESTRE]])</f>
        <v>150</v>
      </c>
      <c r="I158" s="8">
        <v>25</v>
      </c>
      <c r="J158" s="8">
        <f t="shared" si="3"/>
        <v>3750</v>
      </c>
      <c r="K158" s="8"/>
      <c r="L158" s="7"/>
      <c r="M158" s="7"/>
      <c r="N158" s="8"/>
      <c r="O158" s="7"/>
      <c r="T158" s="5" t="s">
        <v>335</v>
      </c>
    </row>
    <row r="159" spans="1:20" x14ac:dyDescent="0.25">
      <c r="A159" s="7" t="s">
        <v>329</v>
      </c>
      <c r="B159" s="7" t="s">
        <v>336</v>
      </c>
      <c r="C159" s="7" t="s">
        <v>25</v>
      </c>
      <c r="D159" s="7">
        <v>50</v>
      </c>
      <c r="E159" s="7"/>
      <c r="F159" s="7">
        <v>50</v>
      </c>
      <c r="G159" s="7">
        <v>50</v>
      </c>
      <c r="H159" s="7">
        <f>SUM(Tabla1[[#This Row],[PRIMER TRIMESTRE]:[CUARTO TRIMESTRE]])</f>
        <v>150</v>
      </c>
      <c r="I159" s="8">
        <v>10</v>
      </c>
      <c r="J159" s="8">
        <f t="shared" si="3"/>
        <v>1500</v>
      </c>
      <c r="K159" s="8"/>
      <c r="L159" s="7"/>
      <c r="M159" s="7"/>
      <c r="N159" s="8"/>
      <c r="O159" s="7"/>
      <c r="T159" s="5" t="s">
        <v>337</v>
      </c>
    </row>
    <row r="160" spans="1:20" x14ac:dyDescent="0.25">
      <c r="A160" s="7" t="s">
        <v>329</v>
      </c>
      <c r="B160" s="7" t="s">
        <v>338</v>
      </c>
      <c r="C160" s="7" t="s">
        <v>25</v>
      </c>
      <c r="D160" s="7">
        <v>5</v>
      </c>
      <c r="E160" s="7"/>
      <c r="F160" s="7">
        <v>10</v>
      </c>
      <c r="G160" s="7">
        <v>25</v>
      </c>
      <c r="H160" s="7">
        <f>SUM(Tabla1[[#This Row],[PRIMER TRIMESTRE]:[CUARTO TRIMESTRE]])</f>
        <v>40</v>
      </c>
      <c r="I160" s="8">
        <v>450</v>
      </c>
      <c r="J160" s="8">
        <f t="shared" si="3"/>
        <v>18000</v>
      </c>
      <c r="K160" s="8"/>
      <c r="L160" s="7"/>
      <c r="M160" s="7"/>
      <c r="N160" s="8"/>
      <c r="O160" s="7"/>
      <c r="T160" s="5" t="s">
        <v>339</v>
      </c>
    </row>
    <row r="161" spans="1:20" x14ac:dyDescent="0.25">
      <c r="A161" s="7" t="s">
        <v>329</v>
      </c>
      <c r="B161" s="7" t="s">
        <v>340</v>
      </c>
      <c r="C161" s="7" t="s">
        <v>25</v>
      </c>
      <c r="D161" s="7">
        <v>3</v>
      </c>
      <c r="E161" s="7"/>
      <c r="F161" s="7">
        <v>3</v>
      </c>
      <c r="G161" s="7"/>
      <c r="H161" s="7">
        <f>SUM(Tabla1[[#This Row],[PRIMER TRIMESTRE]:[CUARTO TRIMESTRE]])</f>
        <v>6</v>
      </c>
      <c r="I161" s="8">
        <v>40000</v>
      </c>
      <c r="J161" s="8">
        <f t="shared" si="3"/>
        <v>240000</v>
      </c>
      <c r="K161" s="8">
        <f>+J156+J157+J158+J159+J160+Tabla1[[#This Row],[COSTO TOTAL UNITARIO]]</f>
        <v>270450</v>
      </c>
      <c r="L161" s="7" t="s">
        <v>46</v>
      </c>
      <c r="M161" s="7" t="s">
        <v>30</v>
      </c>
      <c r="N161" s="8"/>
      <c r="O161" s="7"/>
      <c r="T161" s="5" t="s">
        <v>90</v>
      </c>
    </row>
    <row r="162" spans="1:20" x14ac:dyDescent="0.25">
      <c r="A162" s="24" t="s">
        <v>341</v>
      </c>
      <c r="B162" s="20"/>
      <c r="C162" s="20"/>
      <c r="D162" s="20"/>
      <c r="E162" s="20"/>
      <c r="F162" s="20"/>
      <c r="G162" s="20"/>
      <c r="H162" s="20"/>
      <c r="I162" s="20"/>
      <c r="J162" s="22">
        <f>SUBTOTAL(109,Tabla1[COSTO TOTAL UNITARIO])</f>
        <v>1455912.1700000002</v>
      </c>
      <c r="K162" s="25">
        <f>SUBTOTAL(109,K11:K161)</f>
        <v>1455912.17</v>
      </c>
      <c r="L162" s="20"/>
      <c r="M162" s="20"/>
      <c r="N162" s="20"/>
      <c r="O162" s="20">
        <f>SUBTOTAL(103,Tabla1[OBSERVACIÓN])</f>
        <v>0</v>
      </c>
      <c r="T162" s="5" t="s">
        <v>342</v>
      </c>
    </row>
    <row r="163" spans="1:20" x14ac:dyDescent="0.25">
      <c r="O163" s="2"/>
      <c r="T163" s="5" t="s">
        <v>343</v>
      </c>
    </row>
    <row r="164" spans="1:20" x14ac:dyDescent="0.25">
      <c r="O164" s="2"/>
      <c r="T164" s="5" t="s">
        <v>344</v>
      </c>
    </row>
    <row r="165" spans="1:20" s="31" customFormat="1" x14ac:dyDescent="0.25">
      <c r="O165" s="2"/>
      <c r="T165" s="5"/>
    </row>
    <row r="166" spans="1:20" x14ac:dyDescent="0.25">
      <c r="O166" s="2"/>
      <c r="T166" s="5" t="s">
        <v>345</v>
      </c>
    </row>
    <row r="167" spans="1:20" x14ac:dyDescent="0.25">
      <c r="O167" s="2"/>
      <c r="T167" s="5" t="s">
        <v>346</v>
      </c>
    </row>
    <row r="168" spans="1:20" x14ac:dyDescent="0.25">
      <c r="M168" s="30" t="s">
        <v>544</v>
      </c>
      <c r="O168" s="2"/>
      <c r="T168" s="5" t="s">
        <v>347</v>
      </c>
    </row>
    <row r="169" spans="1:20" x14ac:dyDescent="0.25">
      <c r="M169" s="1" t="s">
        <v>545</v>
      </c>
      <c r="O169" s="2"/>
      <c r="T169" s="5" t="s">
        <v>348</v>
      </c>
    </row>
    <row r="170" spans="1:20" x14ac:dyDescent="0.25">
      <c r="O170" s="2"/>
      <c r="T170" s="5" t="s">
        <v>349</v>
      </c>
    </row>
    <row r="171" spans="1:20" x14ac:dyDescent="0.25">
      <c r="O171" s="2"/>
      <c r="T171" s="5" t="s">
        <v>99</v>
      </c>
    </row>
    <row r="172" spans="1:20" x14ac:dyDescent="0.25">
      <c r="O172" s="2"/>
      <c r="T172" s="5" t="s">
        <v>350</v>
      </c>
    </row>
    <row r="173" spans="1:20" x14ac:dyDescent="0.25">
      <c r="O173" s="2"/>
      <c r="T173" s="5" t="s">
        <v>351</v>
      </c>
    </row>
    <row r="174" spans="1:20" x14ac:dyDescent="0.25">
      <c r="O174" s="2"/>
      <c r="T174" s="5" t="s">
        <v>352</v>
      </c>
    </row>
    <row r="175" spans="1:20" x14ac:dyDescent="0.25">
      <c r="O175" s="2"/>
      <c r="T175" s="5" t="s">
        <v>353</v>
      </c>
    </row>
    <row r="176" spans="1:20" x14ac:dyDescent="0.25">
      <c r="O176" s="2"/>
      <c r="T176" s="5" t="s">
        <v>354</v>
      </c>
    </row>
    <row r="177" spans="15:20" x14ac:dyDescent="0.25">
      <c r="O177" s="2"/>
      <c r="T177" s="5" t="s">
        <v>355</v>
      </c>
    </row>
    <row r="178" spans="15:20" x14ac:dyDescent="0.25">
      <c r="O178" s="2"/>
      <c r="T178" s="5" t="s">
        <v>356</v>
      </c>
    </row>
    <row r="179" spans="15:20" x14ac:dyDescent="0.25">
      <c r="O179" s="2"/>
      <c r="T179" s="5" t="s">
        <v>357</v>
      </c>
    </row>
    <row r="180" spans="15:20" x14ac:dyDescent="0.25">
      <c r="O180" s="2"/>
      <c r="T180" s="5" t="s">
        <v>358</v>
      </c>
    </row>
    <row r="181" spans="15:20" x14ac:dyDescent="0.25">
      <c r="O181" s="2"/>
      <c r="T181" s="5" t="s">
        <v>359</v>
      </c>
    </row>
    <row r="182" spans="15:20" x14ac:dyDescent="0.25">
      <c r="O182" s="2"/>
      <c r="T182" s="5" t="s">
        <v>360</v>
      </c>
    </row>
    <row r="183" spans="15:20" x14ac:dyDescent="0.25">
      <c r="O183" s="2"/>
      <c r="T183" s="5" t="s">
        <v>361</v>
      </c>
    </row>
    <row r="184" spans="15:20" x14ac:dyDescent="0.25">
      <c r="O184" s="2"/>
      <c r="T184" s="5" t="s">
        <v>362</v>
      </c>
    </row>
    <row r="185" spans="15:20" x14ac:dyDescent="0.25">
      <c r="O185" s="2"/>
      <c r="T185" s="5" t="s">
        <v>363</v>
      </c>
    </row>
    <row r="186" spans="15:20" x14ac:dyDescent="0.25">
      <c r="O186" s="2"/>
      <c r="T186" s="5" t="s">
        <v>364</v>
      </c>
    </row>
    <row r="187" spans="15:20" x14ac:dyDescent="0.25">
      <c r="O187" s="2"/>
      <c r="T187" s="5" t="s">
        <v>365</v>
      </c>
    </row>
    <row r="188" spans="15:20" x14ac:dyDescent="0.25">
      <c r="O188" s="2"/>
      <c r="T188" s="5" t="s">
        <v>366</v>
      </c>
    </row>
    <row r="189" spans="15:20" x14ac:dyDescent="0.25">
      <c r="O189" s="2"/>
      <c r="T189" s="5" t="s">
        <v>367</v>
      </c>
    </row>
    <row r="190" spans="15:20" x14ac:dyDescent="0.25">
      <c r="O190" s="2"/>
      <c r="T190" s="5" t="s">
        <v>368</v>
      </c>
    </row>
    <row r="191" spans="15:20" x14ac:dyDescent="0.25">
      <c r="O191" s="2"/>
      <c r="T191" s="5" t="s">
        <v>102</v>
      </c>
    </row>
    <row r="192" spans="15:20" x14ac:dyDescent="0.25">
      <c r="O192" s="2"/>
      <c r="T192" s="5" t="s">
        <v>369</v>
      </c>
    </row>
    <row r="193" spans="15:20" x14ac:dyDescent="0.25">
      <c r="O193" s="2"/>
      <c r="T193" s="5" t="s">
        <v>105</v>
      </c>
    </row>
    <row r="194" spans="15:20" x14ac:dyDescent="0.25">
      <c r="O194" s="2"/>
      <c r="T194" s="5" t="s">
        <v>370</v>
      </c>
    </row>
    <row r="195" spans="15:20" x14ac:dyDescent="0.25">
      <c r="O195" s="2"/>
      <c r="T195" s="5" t="s">
        <v>371</v>
      </c>
    </row>
    <row r="196" spans="15:20" x14ac:dyDescent="0.25">
      <c r="O196" s="2"/>
      <c r="T196" s="5" t="s">
        <v>372</v>
      </c>
    </row>
    <row r="197" spans="15:20" x14ac:dyDescent="0.25">
      <c r="O197" s="2"/>
      <c r="T197" s="5" t="s">
        <v>373</v>
      </c>
    </row>
    <row r="198" spans="15:20" x14ac:dyDescent="0.25">
      <c r="O198" s="2"/>
      <c r="T198" s="5" t="s">
        <v>374</v>
      </c>
    </row>
    <row r="199" spans="15:20" x14ac:dyDescent="0.25">
      <c r="O199" s="2"/>
      <c r="T199" s="5" t="s">
        <v>375</v>
      </c>
    </row>
    <row r="200" spans="15:20" x14ac:dyDescent="0.25">
      <c r="O200" s="2"/>
      <c r="T200" s="5" t="s">
        <v>376</v>
      </c>
    </row>
    <row r="201" spans="15:20" x14ac:dyDescent="0.25">
      <c r="O201" s="2"/>
      <c r="T201" s="5" t="s">
        <v>377</v>
      </c>
    </row>
    <row r="202" spans="15:20" x14ac:dyDescent="0.25">
      <c r="O202" s="2"/>
      <c r="T202" s="5" t="s">
        <v>378</v>
      </c>
    </row>
    <row r="203" spans="15:20" x14ac:dyDescent="0.25">
      <c r="O203" s="2"/>
      <c r="T203" s="5" t="s">
        <v>379</v>
      </c>
    </row>
    <row r="204" spans="15:20" x14ac:dyDescent="0.25">
      <c r="O204" s="2"/>
      <c r="T204" s="5" t="s">
        <v>380</v>
      </c>
    </row>
    <row r="205" spans="15:20" x14ac:dyDescent="0.25">
      <c r="O205" s="2"/>
      <c r="T205" s="5" t="s">
        <v>381</v>
      </c>
    </row>
    <row r="206" spans="15:20" x14ac:dyDescent="0.25">
      <c r="O206" s="2"/>
      <c r="T206" s="5" t="s">
        <v>382</v>
      </c>
    </row>
    <row r="207" spans="15:20" x14ac:dyDescent="0.25">
      <c r="O207" s="2"/>
      <c r="T207" s="5" t="s">
        <v>383</v>
      </c>
    </row>
    <row r="208" spans="15:20" x14ac:dyDescent="0.25">
      <c r="O208" s="2"/>
      <c r="T208" s="5" t="s">
        <v>384</v>
      </c>
    </row>
    <row r="209" spans="15:20" x14ac:dyDescent="0.25">
      <c r="O209" s="2"/>
      <c r="T209" s="5" t="s">
        <v>385</v>
      </c>
    </row>
    <row r="210" spans="15:20" x14ac:dyDescent="0.25">
      <c r="O210" s="2"/>
      <c r="T210" s="5" t="s">
        <v>386</v>
      </c>
    </row>
    <row r="211" spans="15:20" x14ac:dyDescent="0.25">
      <c r="O211" s="2"/>
      <c r="T211" s="5" t="s">
        <v>387</v>
      </c>
    </row>
    <row r="212" spans="15:20" x14ac:dyDescent="0.25">
      <c r="O212" s="2"/>
      <c r="T212" s="5" t="s">
        <v>225</v>
      </c>
    </row>
    <row r="213" spans="15:20" x14ac:dyDescent="0.25">
      <c r="O213" s="2"/>
      <c r="T213" s="5" t="s">
        <v>277</v>
      </c>
    </row>
    <row r="214" spans="15:20" x14ac:dyDescent="0.25">
      <c r="O214" s="2"/>
      <c r="T214" s="5" t="s">
        <v>388</v>
      </c>
    </row>
    <row r="215" spans="15:20" x14ac:dyDescent="0.25">
      <c r="O215" s="2"/>
      <c r="T215" s="5" t="s">
        <v>389</v>
      </c>
    </row>
    <row r="216" spans="15:20" x14ac:dyDescent="0.25">
      <c r="O216" s="2"/>
      <c r="T216" s="5" t="s">
        <v>279</v>
      </c>
    </row>
    <row r="217" spans="15:20" x14ac:dyDescent="0.25">
      <c r="O217" s="2"/>
      <c r="T217" s="5" t="s">
        <v>390</v>
      </c>
    </row>
    <row r="218" spans="15:20" x14ac:dyDescent="0.25">
      <c r="O218" s="2"/>
      <c r="T218" s="5" t="s">
        <v>391</v>
      </c>
    </row>
    <row r="219" spans="15:20" x14ac:dyDescent="0.25">
      <c r="O219" s="2"/>
      <c r="T219" s="5" t="s">
        <v>392</v>
      </c>
    </row>
    <row r="220" spans="15:20" x14ac:dyDescent="0.25">
      <c r="O220" s="2"/>
      <c r="T220" s="5" t="s">
        <v>393</v>
      </c>
    </row>
    <row r="221" spans="15:20" x14ac:dyDescent="0.25">
      <c r="O221" s="2"/>
      <c r="T221" s="5" t="s">
        <v>394</v>
      </c>
    </row>
    <row r="222" spans="15:20" x14ac:dyDescent="0.25">
      <c r="O222" s="2"/>
      <c r="T222" s="5" t="s">
        <v>395</v>
      </c>
    </row>
    <row r="223" spans="15:20" x14ac:dyDescent="0.25">
      <c r="O223" s="2"/>
      <c r="T223" s="5" t="s">
        <v>396</v>
      </c>
    </row>
    <row r="224" spans="15:20" x14ac:dyDescent="0.25">
      <c r="O224" s="2"/>
      <c r="T224" s="5" t="s">
        <v>397</v>
      </c>
    </row>
    <row r="225" spans="15:20" x14ac:dyDescent="0.25">
      <c r="O225" s="2"/>
      <c r="T225" s="5" t="s">
        <v>398</v>
      </c>
    </row>
    <row r="226" spans="15:20" x14ac:dyDescent="0.25">
      <c r="O226" s="2"/>
      <c r="T226" s="5" t="s">
        <v>399</v>
      </c>
    </row>
    <row r="227" spans="15:20" x14ac:dyDescent="0.25">
      <c r="O227" s="2"/>
      <c r="T227" s="5" t="s">
        <v>400</v>
      </c>
    </row>
    <row r="228" spans="15:20" x14ac:dyDescent="0.25">
      <c r="O228" s="2"/>
      <c r="T228" s="5" t="s">
        <v>401</v>
      </c>
    </row>
    <row r="229" spans="15:20" x14ac:dyDescent="0.25">
      <c r="O229" s="2"/>
      <c r="T229" s="5" t="s">
        <v>402</v>
      </c>
    </row>
    <row r="230" spans="15:20" x14ac:dyDescent="0.25">
      <c r="O230" s="2"/>
      <c r="T230" s="5" t="s">
        <v>403</v>
      </c>
    </row>
    <row r="231" spans="15:20" x14ac:dyDescent="0.25">
      <c r="O231" s="2"/>
      <c r="T231" s="5" t="s">
        <v>404</v>
      </c>
    </row>
    <row r="232" spans="15:20" x14ac:dyDescent="0.25">
      <c r="O232" s="2"/>
      <c r="T232" s="5" t="s">
        <v>405</v>
      </c>
    </row>
    <row r="233" spans="15:20" x14ac:dyDescent="0.25">
      <c r="O233" s="2"/>
      <c r="T233" s="5" t="s">
        <v>282</v>
      </c>
    </row>
    <row r="234" spans="15:20" x14ac:dyDescent="0.25">
      <c r="O234" s="2"/>
      <c r="T234" s="5" t="s">
        <v>406</v>
      </c>
    </row>
    <row r="235" spans="15:20" x14ac:dyDescent="0.25">
      <c r="O235" s="2"/>
      <c r="T235" s="5" t="s">
        <v>286</v>
      </c>
    </row>
    <row r="236" spans="15:20" x14ac:dyDescent="0.25">
      <c r="O236" s="2"/>
      <c r="T236" s="5" t="s">
        <v>289</v>
      </c>
    </row>
    <row r="237" spans="15:20" x14ac:dyDescent="0.25">
      <c r="O237" s="2"/>
      <c r="T237" s="5" t="s">
        <v>293</v>
      </c>
    </row>
    <row r="238" spans="15:20" x14ac:dyDescent="0.25">
      <c r="O238" s="2"/>
      <c r="T238" s="5" t="s">
        <v>407</v>
      </c>
    </row>
    <row r="239" spans="15:20" x14ac:dyDescent="0.25">
      <c r="O239" s="2"/>
      <c r="T239" s="5" t="s">
        <v>408</v>
      </c>
    </row>
    <row r="240" spans="15:20" x14ac:dyDescent="0.25">
      <c r="O240" s="2"/>
      <c r="T240" s="5" t="s">
        <v>409</v>
      </c>
    </row>
    <row r="241" spans="15:20" x14ac:dyDescent="0.25">
      <c r="O241" s="2"/>
      <c r="T241" s="5" t="s">
        <v>410</v>
      </c>
    </row>
    <row r="242" spans="15:20" x14ac:dyDescent="0.25">
      <c r="O242" s="2"/>
      <c r="T242" s="5" t="s">
        <v>411</v>
      </c>
    </row>
    <row r="243" spans="15:20" x14ac:dyDescent="0.25">
      <c r="O243" s="2"/>
      <c r="T243" s="5" t="s">
        <v>412</v>
      </c>
    </row>
    <row r="244" spans="15:20" x14ac:dyDescent="0.25">
      <c r="O244" s="2"/>
      <c r="T244" s="5" t="s">
        <v>413</v>
      </c>
    </row>
    <row r="245" spans="15:20" x14ac:dyDescent="0.25">
      <c r="O245" s="2"/>
      <c r="T245" s="5" t="s">
        <v>414</v>
      </c>
    </row>
    <row r="246" spans="15:20" x14ac:dyDescent="0.25">
      <c r="O246" s="2"/>
      <c r="T246" s="5" t="s">
        <v>415</v>
      </c>
    </row>
    <row r="247" spans="15:20" x14ac:dyDescent="0.25">
      <c r="O247" s="2"/>
      <c r="T247" s="5" t="s">
        <v>416</v>
      </c>
    </row>
    <row r="248" spans="15:20" x14ac:dyDescent="0.25">
      <c r="O248" s="2"/>
      <c r="T248" s="5" t="s">
        <v>417</v>
      </c>
    </row>
    <row r="249" spans="15:20" x14ac:dyDescent="0.25">
      <c r="O249" s="2"/>
      <c r="T249" s="5" t="s">
        <v>418</v>
      </c>
    </row>
    <row r="250" spans="15:20" x14ac:dyDescent="0.25">
      <c r="O250" s="2"/>
      <c r="T250" s="5" t="s">
        <v>419</v>
      </c>
    </row>
    <row r="251" spans="15:20" x14ac:dyDescent="0.25">
      <c r="O251" s="2"/>
      <c r="T251" s="5" t="s">
        <v>420</v>
      </c>
    </row>
    <row r="252" spans="15:20" x14ac:dyDescent="0.25">
      <c r="O252" s="2"/>
      <c r="T252" s="5" t="s">
        <v>421</v>
      </c>
    </row>
    <row r="253" spans="15:20" x14ac:dyDescent="0.25">
      <c r="O253" s="2"/>
      <c r="T253" s="5" t="s">
        <v>422</v>
      </c>
    </row>
    <row r="254" spans="15:20" x14ac:dyDescent="0.25">
      <c r="O254" s="2"/>
      <c r="T254" s="5" t="s">
        <v>423</v>
      </c>
    </row>
    <row r="255" spans="15:20" x14ac:dyDescent="0.25">
      <c r="O255" s="2"/>
      <c r="T255" s="5" t="s">
        <v>424</v>
      </c>
    </row>
    <row r="256" spans="15:20" x14ac:dyDescent="0.25">
      <c r="O256" s="2"/>
      <c r="T256" s="5" t="s">
        <v>425</v>
      </c>
    </row>
    <row r="257" spans="15:20" x14ac:dyDescent="0.25">
      <c r="O257" s="2"/>
      <c r="T257" s="5" t="s">
        <v>426</v>
      </c>
    </row>
    <row r="258" spans="15:20" x14ac:dyDescent="0.25">
      <c r="O258" s="2"/>
      <c r="T258" s="5" t="s">
        <v>300</v>
      </c>
    </row>
    <row r="259" spans="15:20" x14ac:dyDescent="0.25">
      <c r="O259" s="2"/>
      <c r="T259" s="5" t="s">
        <v>427</v>
      </c>
    </row>
    <row r="260" spans="15:20" x14ac:dyDescent="0.25">
      <c r="O260" s="2"/>
      <c r="T260" s="5" t="s">
        <v>428</v>
      </c>
    </row>
    <row r="261" spans="15:20" x14ac:dyDescent="0.25">
      <c r="O261" s="2"/>
      <c r="T261" s="5" t="s">
        <v>312</v>
      </c>
    </row>
    <row r="262" spans="15:20" x14ac:dyDescent="0.25">
      <c r="O262" s="2"/>
      <c r="T262" s="5" t="s">
        <v>429</v>
      </c>
    </row>
    <row r="263" spans="15:20" x14ac:dyDescent="0.25">
      <c r="O263" s="2"/>
      <c r="T263" s="5" t="s">
        <v>430</v>
      </c>
    </row>
    <row r="264" spans="15:20" x14ac:dyDescent="0.25">
      <c r="O264" s="2"/>
      <c r="T264" s="5" t="s">
        <v>431</v>
      </c>
    </row>
    <row r="265" spans="15:20" x14ac:dyDescent="0.25">
      <c r="O265" s="2"/>
      <c r="T265" s="5" t="s">
        <v>432</v>
      </c>
    </row>
    <row r="266" spans="15:20" x14ac:dyDescent="0.25">
      <c r="O266" s="2"/>
      <c r="T266" s="5" t="s">
        <v>433</v>
      </c>
    </row>
    <row r="267" spans="15:20" x14ac:dyDescent="0.25">
      <c r="O267" s="2"/>
      <c r="T267" s="5" t="s">
        <v>434</v>
      </c>
    </row>
    <row r="268" spans="15:20" x14ac:dyDescent="0.25">
      <c r="O268" s="2"/>
      <c r="T268" s="5" t="s">
        <v>435</v>
      </c>
    </row>
    <row r="269" spans="15:20" x14ac:dyDescent="0.25">
      <c r="O269" s="2"/>
      <c r="T269" s="5" t="s">
        <v>436</v>
      </c>
    </row>
    <row r="270" spans="15:20" x14ac:dyDescent="0.25">
      <c r="O270" s="2"/>
      <c r="T270" s="5" t="s">
        <v>437</v>
      </c>
    </row>
    <row r="271" spans="15:20" x14ac:dyDescent="0.25">
      <c r="O271" s="2"/>
      <c r="T271" s="5" t="s">
        <v>438</v>
      </c>
    </row>
    <row r="272" spans="15:20" x14ac:dyDescent="0.25">
      <c r="O272" s="2"/>
      <c r="T272" s="5" t="s">
        <v>439</v>
      </c>
    </row>
    <row r="273" spans="15:20" x14ac:dyDescent="0.25">
      <c r="O273" s="2"/>
      <c r="T273" s="5" t="s">
        <v>440</v>
      </c>
    </row>
    <row r="274" spans="15:20" x14ac:dyDescent="0.25">
      <c r="O274" s="2"/>
      <c r="T274" s="5" t="s">
        <v>319</v>
      </c>
    </row>
    <row r="275" spans="15:20" x14ac:dyDescent="0.25">
      <c r="O275" s="2"/>
      <c r="T275" s="5" t="s">
        <v>441</v>
      </c>
    </row>
    <row r="276" spans="15:20" x14ac:dyDescent="0.25">
      <c r="O276" s="2"/>
      <c r="T276" s="5" t="s">
        <v>442</v>
      </c>
    </row>
    <row r="277" spans="15:20" x14ac:dyDescent="0.25">
      <c r="O277" s="2"/>
      <c r="T277" s="5" t="s">
        <v>443</v>
      </c>
    </row>
    <row r="278" spans="15:20" x14ac:dyDescent="0.25">
      <c r="O278" s="2"/>
      <c r="T278" s="5" t="s">
        <v>444</v>
      </c>
    </row>
    <row r="279" spans="15:20" x14ac:dyDescent="0.25">
      <c r="O279" s="2"/>
      <c r="T279" s="5" t="s">
        <v>445</v>
      </c>
    </row>
    <row r="280" spans="15:20" x14ac:dyDescent="0.25">
      <c r="O280" s="2"/>
      <c r="T280" s="5" t="s">
        <v>446</v>
      </c>
    </row>
    <row r="281" spans="15:20" x14ac:dyDescent="0.25">
      <c r="O281" s="2"/>
      <c r="T281" s="5" t="s">
        <v>447</v>
      </c>
    </row>
    <row r="282" spans="15:20" x14ac:dyDescent="0.25">
      <c r="O282" s="2"/>
      <c r="T282" s="5" t="s">
        <v>448</v>
      </c>
    </row>
    <row r="283" spans="15:20" x14ac:dyDescent="0.25">
      <c r="O283" s="2"/>
      <c r="T283" s="5" t="s">
        <v>449</v>
      </c>
    </row>
    <row r="284" spans="15:20" x14ac:dyDescent="0.25">
      <c r="O284" s="2"/>
      <c r="T284" s="4" t="s">
        <v>450</v>
      </c>
    </row>
    <row r="285" spans="15:20" x14ac:dyDescent="0.25">
      <c r="O285" s="2"/>
      <c r="T285" s="5" t="s">
        <v>451</v>
      </c>
    </row>
    <row r="286" spans="15:20" x14ac:dyDescent="0.25">
      <c r="O286" s="2"/>
      <c r="T286" s="5" t="s">
        <v>452</v>
      </c>
    </row>
    <row r="287" spans="15:20" x14ac:dyDescent="0.25">
      <c r="O287" s="2"/>
      <c r="T287" s="5" t="s">
        <v>453</v>
      </c>
    </row>
    <row r="288" spans="15:20" x14ac:dyDescent="0.25">
      <c r="O288" s="2"/>
      <c r="T288" s="5" t="s">
        <v>454</v>
      </c>
    </row>
    <row r="289" spans="15:20" x14ac:dyDescent="0.25">
      <c r="O289" s="2"/>
      <c r="T289" s="5" t="s">
        <v>455</v>
      </c>
    </row>
    <row r="290" spans="15:20" x14ac:dyDescent="0.25">
      <c r="O290" s="2"/>
      <c r="T290" s="5" t="s">
        <v>456</v>
      </c>
    </row>
    <row r="291" spans="15:20" x14ac:dyDescent="0.25">
      <c r="O291" s="2"/>
      <c r="T291" s="5" t="s">
        <v>457</v>
      </c>
    </row>
    <row r="292" spans="15:20" x14ac:dyDescent="0.25">
      <c r="O292" s="2"/>
      <c r="T292" s="5" t="s">
        <v>458</v>
      </c>
    </row>
    <row r="293" spans="15:20" x14ac:dyDescent="0.25">
      <c r="O293" s="2"/>
      <c r="T293" s="5" t="s">
        <v>459</v>
      </c>
    </row>
    <row r="294" spans="15:20" x14ac:dyDescent="0.25">
      <c r="O294" s="2"/>
      <c r="T294" s="5" t="s">
        <v>460</v>
      </c>
    </row>
    <row r="295" spans="15:20" x14ac:dyDescent="0.25">
      <c r="O295" s="2"/>
      <c r="T295" s="5" t="s">
        <v>322</v>
      </c>
    </row>
    <row r="296" spans="15:20" x14ac:dyDescent="0.25">
      <c r="O296" s="2"/>
      <c r="T296" s="5" t="s">
        <v>461</v>
      </c>
    </row>
    <row r="297" spans="15:20" x14ac:dyDescent="0.25">
      <c r="O297" s="2"/>
      <c r="T297" s="5" t="s">
        <v>462</v>
      </c>
    </row>
    <row r="298" spans="15:20" x14ac:dyDescent="0.25">
      <c r="O298" s="2"/>
      <c r="T298" s="5" t="s">
        <v>463</v>
      </c>
    </row>
    <row r="299" spans="15:20" x14ac:dyDescent="0.25">
      <c r="O299" s="2"/>
      <c r="T299" s="5" t="s">
        <v>464</v>
      </c>
    </row>
    <row r="300" spans="15:20" x14ac:dyDescent="0.25">
      <c r="O300" s="2"/>
      <c r="T300" s="5" t="s">
        <v>465</v>
      </c>
    </row>
    <row r="301" spans="15:20" x14ac:dyDescent="0.25">
      <c r="O301" s="2"/>
      <c r="T301" s="5" t="s">
        <v>466</v>
      </c>
    </row>
    <row r="302" spans="15:20" x14ac:dyDescent="0.25">
      <c r="O302" s="2"/>
      <c r="T302" s="5" t="s">
        <v>467</v>
      </c>
    </row>
    <row r="303" spans="15:20" x14ac:dyDescent="0.25">
      <c r="O303" s="2"/>
      <c r="T303" s="5" t="s">
        <v>468</v>
      </c>
    </row>
    <row r="304" spans="15:20" x14ac:dyDescent="0.25">
      <c r="O304" s="2"/>
      <c r="T304" s="5" t="s">
        <v>469</v>
      </c>
    </row>
    <row r="305" spans="15:20" x14ac:dyDescent="0.25">
      <c r="O305" s="2"/>
      <c r="T305" s="5" t="s">
        <v>470</v>
      </c>
    </row>
    <row r="306" spans="15:20" x14ac:dyDescent="0.25">
      <c r="O306" s="2"/>
      <c r="T306" s="5" t="s">
        <v>471</v>
      </c>
    </row>
    <row r="307" spans="15:20" x14ac:dyDescent="0.25">
      <c r="O307" s="2"/>
      <c r="T307" s="5" t="s">
        <v>472</v>
      </c>
    </row>
    <row r="308" spans="15:20" x14ac:dyDescent="0.25">
      <c r="O308" s="2"/>
      <c r="T308" s="5" t="s">
        <v>473</v>
      </c>
    </row>
    <row r="309" spans="15:20" x14ac:dyDescent="0.25">
      <c r="O309" s="2"/>
      <c r="T309" s="5" t="s">
        <v>474</v>
      </c>
    </row>
    <row r="310" spans="15:20" x14ac:dyDescent="0.25">
      <c r="O310" s="2"/>
      <c r="T310" s="5" t="s">
        <v>475</v>
      </c>
    </row>
    <row r="311" spans="15:20" x14ac:dyDescent="0.25">
      <c r="O311" s="2"/>
      <c r="T311" s="5" t="s">
        <v>476</v>
      </c>
    </row>
    <row r="312" spans="15:20" x14ac:dyDescent="0.25">
      <c r="O312" s="2"/>
      <c r="T312" s="5" t="s">
        <v>477</v>
      </c>
    </row>
    <row r="313" spans="15:20" x14ac:dyDescent="0.25">
      <c r="O313" s="2"/>
      <c r="T313" s="5" t="s">
        <v>478</v>
      </c>
    </row>
    <row r="314" spans="15:20" x14ac:dyDescent="0.25">
      <c r="O314" s="2"/>
      <c r="T314" s="5" t="s">
        <v>479</v>
      </c>
    </row>
    <row r="315" spans="15:20" x14ac:dyDescent="0.25">
      <c r="O315" s="2"/>
      <c r="T315" s="5" t="s">
        <v>480</v>
      </c>
    </row>
    <row r="316" spans="15:20" x14ac:dyDescent="0.25">
      <c r="O316" s="2"/>
      <c r="T316" s="5" t="s">
        <v>481</v>
      </c>
    </row>
    <row r="317" spans="15:20" x14ac:dyDescent="0.25">
      <c r="O317" s="2"/>
      <c r="T317" s="5" t="s">
        <v>482</v>
      </c>
    </row>
    <row r="318" spans="15:20" x14ac:dyDescent="0.25">
      <c r="O318" s="2"/>
      <c r="T318" s="5" t="s">
        <v>483</v>
      </c>
    </row>
    <row r="319" spans="15:20" x14ac:dyDescent="0.25">
      <c r="O319" s="2"/>
      <c r="T319" s="5" t="s">
        <v>325</v>
      </c>
    </row>
    <row r="320" spans="15:20" x14ac:dyDescent="0.25">
      <c r="O320" s="2"/>
      <c r="T320" s="5" t="s">
        <v>484</v>
      </c>
    </row>
    <row r="321" spans="15:20" x14ac:dyDescent="0.25">
      <c r="O321" s="2"/>
      <c r="T321" s="5" t="s">
        <v>485</v>
      </c>
    </row>
    <row r="322" spans="15:20" x14ac:dyDescent="0.25">
      <c r="O322" s="2"/>
      <c r="T322" s="5" t="s">
        <v>486</v>
      </c>
    </row>
    <row r="323" spans="15:20" x14ac:dyDescent="0.25">
      <c r="O323" s="2"/>
      <c r="T323" s="5" t="s">
        <v>487</v>
      </c>
    </row>
    <row r="324" spans="15:20" x14ac:dyDescent="0.25">
      <c r="O324" s="2"/>
      <c r="T324" s="5" t="s">
        <v>329</v>
      </c>
    </row>
    <row r="325" spans="15:20" x14ac:dyDescent="0.25">
      <c r="O325" s="2"/>
      <c r="T325" s="5" t="s">
        <v>488</v>
      </c>
    </row>
    <row r="326" spans="15:20" x14ac:dyDescent="0.25">
      <c r="O326" s="2"/>
      <c r="T326" s="5" t="s">
        <v>489</v>
      </c>
    </row>
    <row r="327" spans="15:20" x14ac:dyDescent="0.25">
      <c r="O327" s="2"/>
      <c r="T327" s="5" t="s">
        <v>490</v>
      </c>
    </row>
    <row r="328" spans="15:20" x14ac:dyDescent="0.25">
      <c r="O328" s="2"/>
      <c r="T328" s="5" t="s">
        <v>491</v>
      </c>
    </row>
    <row r="329" spans="15:20" x14ac:dyDescent="0.25">
      <c r="O329" s="2"/>
      <c r="T329" s="5" t="s">
        <v>492</v>
      </c>
    </row>
    <row r="330" spans="15:20" x14ac:dyDescent="0.25">
      <c r="O330" s="2"/>
      <c r="T330" s="5" t="s">
        <v>493</v>
      </c>
    </row>
    <row r="331" spans="15:20" x14ac:dyDescent="0.25">
      <c r="O331" s="2"/>
      <c r="T331" s="5" t="s">
        <v>494</v>
      </c>
    </row>
    <row r="332" spans="15:20" x14ac:dyDescent="0.25">
      <c r="O332" s="2"/>
      <c r="T332" s="5" t="s">
        <v>495</v>
      </c>
    </row>
    <row r="333" spans="15:20" x14ac:dyDescent="0.25">
      <c r="O333" s="2"/>
      <c r="T333" s="5" t="s">
        <v>496</v>
      </c>
    </row>
    <row r="334" spans="15:20" x14ac:dyDescent="0.25">
      <c r="O334" s="2"/>
      <c r="T334" s="5" t="s">
        <v>497</v>
      </c>
    </row>
    <row r="335" spans="15:20" x14ac:dyDescent="0.25">
      <c r="O335" s="2"/>
      <c r="T335" s="5" t="s">
        <v>498</v>
      </c>
    </row>
    <row r="336" spans="15:20" x14ac:dyDescent="0.25">
      <c r="O336" s="2"/>
      <c r="T336" s="5" t="s">
        <v>499</v>
      </c>
    </row>
    <row r="337" spans="15:20" x14ac:dyDescent="0.25">
      <c r="O337" s="2"/>
      <c r="T337" s="5" t="s">
        <v>500</v>
      </c>
    </row>
    <row r="338" spans="15:20" x14ac:dyDescent="0.25">
      <c r="O338" s="2"/>
      <c r="T338" s="5" t="s">
        <v>501</v>
      </c>
    </row>
    <row r="339" spans="15:20" x14ac:dyDescent="0.25">
      <c r="O339" s="2"/>
      <c r="T339" s="5" t="s">
        <v>502</v>
      </c>
    </row>
    <row r="340" spans="15:20" x14ac:dyDescent="0.25">
      <c r="O340" s="2"/>
      <c r="T340" s="5" t="s">
        <v>503</v>
      </c>
    </row>
    <row r="341" spans="15:20" x14ac:dyDescent="0.25">
      <c r="O341" s="2"/>
      <c r="T341" s="5" t="s">
        <v>504</v>
      </c>
    </row>
    <row r="342" spans="15:20" x14ac:dyDescent="0.25">
      <c r="O342" s="2"/>
      <c r="T342" s="5" t="s">
        <v>505</v>
      </c>
    </row>
    <row r="343" spans="15:20" x14ac:dyDescent="0.25">
      <c r="O343" s="2"/>
      <c r="T343" s="5" t="s">
        <v>506</v>
      </c>
    </row>
    <row r="344" spans="15:20" x14ac:dyDescent="0.25">
      <c r="O344" s="2"/>
      <c r="T344" s="5" t="s">
        <v>507</v>
      </c>
    </row>
    <row r="345" spans="15:20" x14ac:dyDescent="0.25">
      <c r="O345" s="2"/>
      <c r="T345" s="5" t="s">
        <v>508</v>
      </c>
    </row>
    <row r="346" spans="15:20" x14ac:dyDescent="0.25">
      <c r="O346" s="2"/>
      <c r="T346" s="5" t="s">
        <v>509</v>
      </c>
    </row>
    <row r="347" spans="15:20" x14ac:dyDescent="0.25">
      <c r="O347" s="2"/>
      <c r="T347" s="5" t="s">
        <v>510</v>
      </c>
    </row>
    <row r="348" spans="15:20" x14ac:dyDescent="0.25">
      <c r="O348" s="2"/>
      <c r="T348" s="5" t="s">
        <v>511</v>
      </c>
    </row>
    <row r="349" spans="15:20" x14ac:dyDescent="0.25">
      <c r="O349" s="2"/>
      <c r="T349" s="5" t="s">
        <v>512</v>
      </c>
    </row>
    <row r="350" spans="15:20" x14ac:dyDescent="0.25">
      <c r="O350" s="2"/>
      <c r="T350" s="5" t="s">
        <v>513</v>
      </c>
    </row>
    <row r="351" spans="15:20" x14ac:dyDescent="0.25">
      <c r="O351" s="2"/>
      <c r="T351" s="5" t="s">
        <v>514</v>
      </c>
    </row>
    <row r="352" spans="15:20" x14ac:dyDescent="0.25">
      <c r="O352" s="2"/>
      <c r="T352" s="5" t="s">
        <v>515</v>
      </c>
    </row>
    <row r="353" spans="15:20" x14ac:dyDescent="0.25">
      <c r="O353" s="2"/>
      <c r="T353" s="5" t="s">
        <v>516</v>
      </c>
    </row>
    <row r="354" spans="15:20" x14ac:dyDescent="0.25">
      <c r="O354" s="2"/>
      <c r="T354" s="5" t="s">
        <v>517</v>
      </c>
    </row>
    <row r="355" spans="15:20" x14ac:dyDescent="0.25">
      <c r="O355" s="2"/>
      <c r="T355" s="5" t="s">
        <v>518</v>
      </c>
    </row>
    <row r="356" spans="15:20" x14ac:dyDescent="0.25">
      <c r="O356" s="2"/>
      <c r="T356" s="5" t="s">
        <v>519</v>
      </c>
    </row>
    <row r="357" spans="15:20" x14ac:dyDescent="0.25">
      <c r="O357" s="2"/>
      <c r="T357" s="5" t="s">
        <v>520</v>
      </c>
    </row>
    <row r="358" spans="15:20" x14ac:dyDescent="0.25">
      <c r="O358" s="2"/>
      <c r="T358" s="5" t="s">
        <v>521</v>
      </c>
    </row>
    <row r="359" spans="15:20" x14ac:dyDescent="0.25">
      <c r="O359" s="2"/>
      <c r="T359" s="5" t="s">
        <v>522</v>
      </c>
    </row>
    <row r="360" spans="15:20" x14ac:dyDescent="0.25">
      <c r="O360" s="2"/>
      <c r="T360" s="5" t="s">
        <v>523</v>
      </c>
    </row>
    <row r="361" spans="15:20" x14ac:dyDescent="0.25">
      <c r="O361" s="2"/>
      <c r="T361" s="5" t="s">
        <v>524</v>
      </c>
    </row>
    <row r="362" spans="15:20" x14ac:dyDescent="0.25">
      <c r="O362" s="2"/>
      <c r="T362" s="5" t="s">
        <v>525</v>
      </c>
    </row>
    <row r="363" spans="15:20" x14ac:dyDescent="0.25">
      <c r="O363" s="2"/>
      <c r="T363" s="5" t="s">
        <v>526</v>
      </c>
    </row>
    <row r="364" spans="15:20" x14ac:dyDescent="0.25">
      <c r="O364" s="2"/>
      <c r="T364" s="5" t="s">
        <v>527</v>
      </c>
    </row>
    <row r="365" spans="15:20" x14ac:dyDescent="0.25">
      <c r="O365" s="2"/>
      <c r="T365" s="5" t="s">
        <v>528</v>
      </c>
    </row>
    <row r="366" spans="15:20" x14ac:dyDescent="0.25">
      <c r="O366" s="2"/>
      <c r="T366" s="5" t="s">
        <v>529</v>
      </c>
    </row>
    <row r="367" spans="15:20" x14ac:dyDescent="0.25">
      <c r="O367" s="2"/>
      <c r="T367" s="5" t="s">
        <v>530</v>
      </c>
    </row>
    <row r="368" spans="15:20" x14ac:dyDescent="0.25">
      <c r="O368" s="2"/>
      <c r="T368" s="5" t="s">
        <v>531</v>
      </c>
    </row>
    <row r="369" spans="15:20" x14ac:dyDescent="0.25">
      <c r="O369" s="2"/>
      <c r="T369" s="5" t="s">
        <v>532</v>
      </c>
    </row>
    <row r="370" spans="15:20" x14ac:dyDescent="0.25">
      <c r="O370" s="2"/>
      <c r="T370" s="5" t="s">
        <v>533</v>
      </c>
    </row>
    <row r="371" spans="15:20" x14ac:dyDescent="0.25">
      <c r="O371" s="2"/>
      <c r="T371" s="5" t="s">
        <v>534</v>
      </c>
    </row>
    <row r="372" spans="15:20" x14ac:dyDescent="0.25">
      <c r="O372" s="2"/>
      <c r="T372" s="5" t="s">
        <v>535</v>
      </c>
    </row>
    <row r="373" spans="15:20" x14ac:dyDescent="0.25">
      <c r="O373" s="2"/>
      <c r="T373" s="5" t="s">
        <v>536</v>
      </c>
    </row>
    <row r="374" spans="15:20" x14ac:dyDescent="0.25">
      <c r="O374" s="2"/>
      <c r="T374" s="5" t="s">
        <v>537</v>
      </c>
    </row>
    <row r="375" spans="15:20" x14ac:dyDescent="0.25">
      <c r="O375" s="2"/>
      <c r="T375" s="5" t="s">
        <v>538</v>
      </c>
    </row>
    <row r="376" spans="15:20" x14ac:dyDescent="0.25">
      <c r="O376" s="2"/>
      <c r="T376" s="5" t="s">
        <v>539</v>
      </c>
    </row>
    <row r="377" spans="15:20" x14ac:dyDescent="0.25">
      <c r="O377" s="2"/>
      <c r="T377" s="5" t="s">
        <v>540</v>
      </c>
    </row>
    <row r="378" spans="15:20" x14ac:dyDescent="0.25">
      <c r="O378" s="2"/>
      <c r="T378" s="5" t="s">
        <v>541</v>
      </c>
    </row>
    <row r="379" spans="15:20" x14ac:dyDescent="0.25">
      <c r="O379" s="2"/>
      <c r="T379" s="5" t="s">
        <v>542</v>
      </c>
    </row>
    <row r="380" spans="15:20" x14ac:dyDescent="0.25">
      <c r="O380" s="2"/>
      <c r="T380" s="5" t="s">
        <v>543</v>
      </c>
    </row>
    <row r="381" spans="15:20" x14ac:dyDescent="0.25">
      <c r="O381" s="2"/>
    </row>
    <row r="382" spans="15:20" x14ac:dyDescent="0.25">
      <c r="O382" s="2"/>
    </row>
    <row r="383" spans="15:20" x14ac:dyDescent="0.25">
      <c r="O383" s="2"/>
    </row>
    <row r="384" spans="15:20" x14ac:dyDescent="0.25">
      <c r="O384" s="2"/>
    </row>
    <row r="385" spans="15:15" x14ac:dyDescent="0.25">
      <c r="O385" s="2"/>
    </row>
    <row r="386" spans="15:15" x14ac:dyDescent="0.25">
      <c r="O386" s="2"/>
    </row>
    <row r="387" spans="15:15" x14ac:dyDescent="0.25">
      <c r="O387" s="2"/>
    </row>
    <row r="388" spans="15:15" x14ac:dyDescent="0.25">
      <c r="O388" s="2"/>
    </row>
  </sheetData>
  <mergeCells count="4">
    <mergeCell ref="D9:G9"/>
    <mergeCell ref="A7:B7"/>
    <mergeCell ref="A3:A5"/>
    <mergeCell ref="A6:O6"/>
  </mergeCells>
  <phoneticPr fontId="10" type="noConversion"/>
  <dataValidations disablePrompts="1" xWindow="737" yWindow="459" count="12">
    <dataValidation allowBlank="1" showInputMessage="1" showErrorMessage="1" promptTitle="PACC" prompt="Digite la descripción de la compra o contratación." sqref="B105 B119 B140:B161 B82:B91"/>
    <dataValidation allowBlank="1" showInputMessage="1" showErrorMessage="1" promptTitle="PACC" prompt="Este valor se calculará automáticamente, resultado de la multiplicación de la cantidad total por el precio unitario estimado." sqref="J11:J161"/>
    <dataValidation allowBlank="1" showInputMessage="1" showErrorMessage="1" promptTitle="PACC" prompt="La cantidad total resultará de la suma de las cantidades requeridas en cada trimestre. " sqref="H11:H161"/>
    <dataValidation type="list" allowBlank="1" showInputMessage="1" showErrorMessage="1" promptTitle="PACC" prompt="Seleccione el Código de Bienes y Servicios._x000a_" sqref="A11:A161">
      <formula1>$T$11:$T$380</formula1>
    </dataValidation>
    <dataValidation allowBlank="1" showInputMessage="1" showErrorMessage="1" promptTitle="PACC" prompt="Digite la unidad de medida._x000a__x000a_" sqref="C11:C161"/>
    <dataValidation allowBlank="1" showInputMessage="1" showErrorMessage="1" promptTitle="PACC" prompt="Digite la cantidad requerida en este período._x000a_" sqref="D11:G161"/>
    <dataValidation allowBlank="1" showInputMessage="1" showErrorMessage="1" promptTitle="PACC" prompt="Digite el precio unitario estimado._x000a_" sqref="I11:I161"/>
    <dataValidation allowBlank="1" showInputMessage="1" showErrorMessage="1" promptTitle="PACC" prompt="Este valor se calculará sumando los costos totales que posean el mismo Código de Catálogo de Bienes y Servicios." sqref="K11:K161"/>
    <dataValidation allowBlank="1" showInputMessage="1" showErrorMessage="1" promptTitle="PACC" prompt="Digite la fuente de financiamiento del procedimiento de referencia." sqref="M11:M161"/>
    <dataValidation allowBlank="1" showInputMessage="1" showErrorMessage="1" promptTitle="PACC" prompt="Digite el valor adquirido." sqref="N11:N161"/>
    <dataValidation allowBlank="1" showInputMessage="1" showErrorMessage="1" promptTitle="PACC" prompt="Digite las observaciones que considere." sqref="O11:O161"/>
    <dataValidation type="list" allowBlank="1" showInputMessage="1" showErrorMessage="1" promptTitle="PACC" prompt="Seleccione el procedimiento de selección." sqref="L11:L161">
      <formula1>$W$11:$W$17</formula1>
    </dataValidation>
  </dataValidations>
  <printOptions horizontalCentered="1"/>
  <pageMargins left="0.23622047244094491" right="0.23622047244094491" top="0.78740157480314965" bottom="0.74803149606299213" header="0.31496062992125984" footer="0.31496062992125984"/>
  <pageSetup paperSize="9" scale="4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PACC 2025 </vt:lpstr>
      <vt:lpstr>'PACC 2025 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La_Vega</cp:lastModifiedBy>
  <cp:revision/>
  <cp:lastPrinted>2025-02-18T14:25:38Z</cp:lastPrinted>
  <dcterms:created xsi:type="dcterms:W3CDTF">2010-12-13T15:49:00Z</dcterms:created>
  <dcterms:modified xsi:type="dcterms:W3CDTF">2026-03-20T15:06:02Z</dcterms:modified>
</cp:coreProperties>
</file>